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9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1475" windowHeight="9780" activeTab="1"/>
  </bookViews>
  <sheets>
    <sheet name="Calculations" sheetId="1" r:id="rId1"/>
    <sheet name="Knudsen pump in series" sheetId="5" r:id="rId2"/>
    <sheet name="Knudsen Pump" sheetId="4" r:id="rId3"/>
    <sheet name="Rarefield Flow Calculator" sheetId="3" r:id="rId4"/>
    <sheet name="Data Table" sheetId="2" r:id="rId5"/>
  </sheets>
  <calcPr calcId="145621"/>
</workbook>
</file>

<file path=xl/calcChain.xml><?xml version="1.0" encoding="utf-8"?>
<calcChain xmlns="http://schemas.openxmlformats.org/spreadsheetml/2006/main">
  <c r="O18" i="5" l="1"/>
  <c r="AH24" i="5"/>
  <c r="AI24" i="5"/>
  <c r="L24" i="5"/>
  <c r="F19" i="1"/>
  <c r="B25" i="5"/>
  <c r="B26" i="5"/>
  <c r="B27" i="5"/>
  <c r="B28" i="5"/>
  <c r="B29" i="5"/>
  <c r="B30" i="5"/>
  <c r="B31" i="5"/>
  <c r="B32" i="5"/>
  <c r="B33" i="5"/>
  <c r="B34" i="5"/>
  <c r="B24" i="5"/>
  <c r="O24" i="5" s="1"/>
  <c r="D25" i="5"/>
  <c r="D26" i="5"/>
  <c r="D27" i="5"/>
  <c r="D28" i="5"/>
  <c r="D29" i="5"/>
  <c r="D30" i="5"/>
  <c r="D31" i="5"/>
  <c r="D32" i="5"/>
  <c r="D33" i="5"/>
  <c r="D34" i="5"/>
  <c r="D24" i="5"/>
  <c r="E24" i="5"/>
  <c r="M24" i="5" s="1"/>
  <c r="N24" i="5" s="1"/>
  <c r="AR40" i="5"/>
  <c r="AR39" i="5"/>
  <c r="O19" i="5"/>
  <c r="O17" i="5"/>
  <c r="O11" i="5"/>
  <c r="F6" i="5"/>
  <c r="F10" i="5" s="1"/>
  <c r="G24" i="5" l="1"/>
  <c r="AA24" i="5"/>
  <c r="AT24" i="5"/>
  <c r="AU24" i="5"/>
  <c r="O4" i="1"/>
  <c r="O3" i="1"/>
  <c r="BB24" i="5" l="1"/>
  <c r="AZ24" i="5"/>
  <c r="AX24" i="5"/>
  <c r="AV24" i="5"/>
  <c r="AA25" i="5"/>
  <c r="O25" i="5"/>
  <c r="AT25" i="5"/>
  <c r="B138" i="1"/>
  <c r="B139" i="1"/>
  <c r="B140" i="1" s="1"/>
  <c r="B137" i="1"/>
  <c r="P137" i="1" s="1"/>
  <c r="C137" i="1"/>
  <c r="C138" i="1"/>
  <c r="C139" i="1"/>
  <c r="C136" i="1"/>
  <c r="AV146" i="1"/>
  <c r="O146" i="1"/>
  <c r="F146" i="1"/>
  <c r="AV145" i="1"/>
  <c r="O145" i="1"/>
  <c r="F145" i="1"/>
  <c r="AV144" i="1"/>
  <c r="O144" i="1"/>
  <c r="F144" i="1"/>
  <c r="AV143" i="1"/>
  <c r="O143" i="1"/>
  <c r="F143" i="1"/>
  <c r="AV142" i="1"/>
  <c r="O142" i="1"/>
  <c r="F142" i="1"/>
  <c r="AV141" i="1"/>
  <c r="O141" i="1"/>
  <c r="F141" i="1"/>
  <c r="AV140" i="1"/>
  <c r="O140" i="1"/>
  <c r="F140" i="1"/>
  <c r="AV139" i="1"/>
  <c r="P139" i="1"/>
  <c r="O139" i="1"/>
  <c r="M139" i="1"/>
  <c r="AD139" i="1" s="1"/>
  <c r="F139" i="1"/>
  <c r="AY138" i="1"/>
  <c r="AV138" i="1"/>
  <c r="AU138" i="1"/>
  <c r="BA138" i="1" s="1"/>
  <c r="P138" i="1"/>
  <c r="O138" i="1"/>
  <c r="M138" i="1"/>
  <c r="AD138" i="1" s="1"/>
  <c r="F138" i="1"/>
  <c r="AV137" i="1"/>
  <c r="AU137" i="1"/>
  <c r="BA137" i="1" s="1"/>
  <c r="O137" i="1"/>
  <c r="M137" i="1"/>
  <c r="AD137" i="1" s="1"/>
  <c r="F137" i="1"/>
  <c r="BC136" i="1"/>
  <c r="AV136" i="1"/>
  <c r="AU136" i="1"/>
  <c r="BA136" i="1" s="1"/>
  <c r="P136" i="1"/>
  <c r="O136" i="1"/>
  <c r="M136" i="1"/>
  <c r="AD136" i="1" s="1"/>
  <c r="F136" i="1"/>
  <c r="F98" i="1"/>
  <c r="F99" i="1"/>
  <c r="F100" i="1"/>
  <c r="F101" i="1"/>
  <c r="F102" i="1"/>
  <c r="F103" i="1"/>
  <c r="F104" i="1"/>
  <c r="F105" i="1"/>
  <c r="F106" i="1"/>
  <c r="F107" i="1"/>
  <c r="F97" i="1"/>
  <c r="P99" i="1"/>
  <c r="P98" i="1"/>
  <c r="AV98" i="1"/>
  <c r="AU107" i="1"/>
  <c r="O107" i="1"/>
  <c r="M107" i="1"/>
  <c r="AD107" i="1" s="1"/>
  <c r="H107" i="1"/>
  <c r="AU106" i="1"/>
  <c r="O106" i="1"/>
  <c r="M106" i="1"/>
  <c r="AD106" i="1" s="1"/>
  <c r="H106" i="1"/>
  <c r="AU105" i="1"/>
  <c r="O105" i="1"/>
  <c r="M105" i="1"/>
  <c r="AD105" i="1" s="1"/>
  <c r="H105" i="1"/>
  <c r="AU104" i="1"/>
  <c r="O104" i="1"/>
  <c r="M104" i="1"/>
  <c r="AD104" i="1" s="1"/>
  <c r="H104" i="1"/>
  <c r="AU103" i="1"/>
  <c r="O103" i="1"/>
  <c r="M103" i="1"/>
  <c r="AD103" i="1" s="1"/>
  <c r="H103" i="1"/>
  <c r="AU102" i="1"/>
  <c r="O102" i="1"/>
  <c r="M102" i="1"/>
  <c r="AD102" i="1" s="1"/>
  <c r="H102" i="1"/>
  <c r="AU101" i="1"/>
  <c r="O101" i="1"/>
  <c r="M101" i="1"/>
  <c r="AD101" i="1" s="1"/>
  <c r="H101" i="1"/>
  <c r="AU100" i="1"/>
  <c r="O100" i="1"/>
  <c r="M100" i="1"/>
  <c r="AD100" i="1" s="1"/>
  <c r="H100" i="1"/>
  <c r="AU99" i="1"/>
  <c r="O99" i="1"/>
  <c r="M99" i="1"/>
  <c r="AD99" i="1" s="1"/>
  <c r="H99" i="1"/>
  <c r="AU98" i="1"/>
  <c r="O98" i="1"/>
  <c r="M98" i="1"/>
  <c r="AD98" i="1" s="1"/>
  <c r="H98" i="1"/>
  <c r="AV97" i="1"/>
  <c r="AW97" i="1" s="1"/>
  <c r="AU97" i="1"/>
  <c r="AY97" i="1" s="1"/>
  <c r="AD97" i="1"/>
  <c r="P97" i="1"/>
  <c r="O97" i="1"/>
  <c r="M97" i="1"/>
  <c r="H97" i="1"/>
  <c r="F20" i="1"/>
  <c r="F21" i="1"/>
  <c r="F22" i="1"/>
  <c r="F23" i="1"/>
  <c r="F24" i="1"/>
  <c r="F25" i="1"/>
  <c r="F26" i="1"/>
  <c r="F27" i="1"/>
  <c r="F28" i="1"/>
  <c r="F29" i="1"/>
  <c r="H19" i="1"/>
  <c r="AW68" i="1"/>
  <c r="AV68" i="1"/>
  <c r="AU68" i="1"/>
  <c r="AY68" i="1" s="1"/>
  <c r="P68" i="1"/>
  <c r="O68" i="1"/>
  <c r="M68" i="1"/>
  <c r="AD68" i="1" s="1"/>
  <c r="H68" i="1"/>
  <c r="AV67" i="1"/>
  <c r="AU67" i="1"/>
  <c r="BC67" i="1" s="1"/>
  <c r="P67" i="1"/>
  <c r="O67" i="1"/>
  <c r="M67" i="1"/>
  <c r="AD67" i="1" s="1"/>
  <c r="H67" i="1"/>
  <c r="AW66" i="1"/>
  <c r="AV66" i="1"/>
  <c r="AU66" i="1"/>
  <c r="AY66" i="1" s="1"/>
  <c r="P66" i="1"/>
  <c r="O66" i="1"/>
  <c r="M66" i="1"/>
  <c r="AD66" i="1" s="1"/>
  <c r="H66" i="1"/>
  <c r="AV65" i="1"/>
  <c r="AU65" i="1"/>
  <c r="BC65" i="1" s="1"/>
  <c r="P65" i="1"/>
  <c r="O65" i="1"/>
  <c r="M65" i="1"/>
  <c r="AD65" i="1" s="1"/>
  <c r="H65" i="1"/>
  <c r="AW64" i="1"/>
  <c r="AV64" i="1"/>
  <c r="AU64" i="1"/>
  <c r="AY64" i="1" s="1"/>
  <c r="P64" i="1"/>
  <c r="O64" i="1"/>
  <c r="M64" i="1"/>
  <c r="AD64" i="1" s="1"/>
  <c r="H64" i="1"/>
  <c r="AV63" i="1"/>
  <c r="AU63" i="1"/>
  <c r="BC63" i="1" s="1"/>
  <c r="P63" i="1"/>
  <c r="O63" i="1"/>
  <c r="M63" i="1"/>
  <c r="AD63" i="1" s="1"/>
  <c r="H63" i="1"/>
  <c r="AW62" i="1"/>
  <c r="AV62" i="1"/>
  <c r="AU62" i="1"/>
  <c r="AY62" i="1" s="1"/>
  <c r="P62" i="1"/>
  <c r="O62" i="1"/>
  <c r="M62" i="1"/>
  <c r="AD62" i="1" s="1"/>
  <c r="H62" i="1"/>
  <c r="AV61" i="1"/>
  <c r="AU61" i="1"/>
  <c r="BC61" i="1" s="1"/>
  <c r="P61" i="1"/>
  <c r="O61" i="1"/>
  <c r="M61" i="1"/>
  <c r="AD61" i="1" s="1"/>
  <c r="H61" i="1"/>
  <c r="AW60" i="1"/>
  <c r="AV60" i="1"/>
  <c r="AU60" i="1"/>
  <c r="AY60" i="1" s="1"/>
  <c r="P60" i="1"/>
  <c r="O60" i="1"/>
  <c r="M60" i="1"/>
  <c r="AD60" i="1" s="1"/>
  <c r="H60" i="1"/>
  <c r="BA59" i="1"/>
  <c r="AV59" i="1"/>
  <c r="AU59" i="1"/>
  <c r="P59" i="1"/>
  <c r="O59" i="1"/>
  <c r="M59" i="1"/>
  <c r="AD59" i="1" s="1"/>
  <c r="H59" i="1"/>
  <c r="BA58" i="1"/>
  <c r="AW58" i="1"/>
  <c r="AV58" i="1"/>
  <c r="AU58" i="1"/>
  <c r="P58" i="1"/>
  <c r="O58" i="1"/>
  <c r="M58" i="1"/>
  <c r="AD58" i="1" s="1"/>
  <c r="H58" i="1"/>
  <c r="AA26" i="5" l="1"/>
  <c r="O26" i="5"/>
  <c r="AT26" i="5"/>
  <c r="BD24" i="5"/>
  <c r="C140" i="1"/>
  <c r="M140" i="1" s="1"/>
  <c r="AD140" i="1" s="1"/>
  <c r="P140" i="1"/>
  <c r="B141" i="1"/>
  <c r="AU140" i="1"/>
  <c r="BA140" i="1" s="1"/>
  <c r="BC138" i="1"/>
  <c r="AW138" i="1"/>
  <c r="AU139" i="1"/>
  <c r="BA139" i="1" s="1"/>
  <c r="BC140" i="1"/>
  <c r="BC137" i="1"/>
  <c r="AW137" i="1"/>
  <c r="AW136" i="1"/>
  <c r="AY137" i="1"/>
  <c r="BC139" i="1"/>
  <c r="AW140" i="1"/>
  <c r="AY136" i="1"/>
  <c r="AW139" i="1"/>
  <c r="AY140" i="1"/>
  <c r="AY139" i="1"/>
  <c r="P107" i="1"/>
  <c r="AV107" i="1"/>
  <c r="AW107" i="1" s="1"/>
  <c r="P101" i="1"/>
  <c r="AV99" i="1"/>
  <c r="AW99" i="1" s="1"/>
  <c r="AV101" i="1"/>
  <c r="AW101" i="1" s="1"/>
  <c r="AV100" i="1"/>
  <c r="BC100" i="1" s="1"/>
  <c r="BC98" i="1"/>
  <c r="BA97" i="1"/>
  <c r="AW98" i="1"/>
  <c r="BA107" i="1"/>
  <c r="BC97" i="1"/>
  <c r="AY98" i="1"/>
  <c r="BC107" i="1"/>
  <c r="BA98" i="1"/>
  <c r="AY58" i="1"/>
  <c r="BE58" i="1" s="1"/>
  <c r="BC58" i="1"/>
  <c r="BC59" i="1"/>
  <c r="AY59" i="1"/>
  <c r="AW59" i="1"/>
  <c r="BA60" i="1"/>
  <c r="AW61" i="1"/>
  <c r="BA62" i="1"/>
  <c r="BE62" i="1" s="1"/>
  <c r="AW63" i="1"/>
  <c r="BA64" i="1"/>
  <c r="BE64" i="1" s="1"/>
  <c r="AW65" i="1"/>
  <c r="BA66" i="1"/>
  <c r="BE66" i="1" s="1"/>
  <c r="AW67" i="1"/>
  <c r="BA68" i="1"/>
  <c r="BE68" i="1" s="1"/>
  <c r="BC60" i="1"/>
  <c r="BE60" i="1" s="1"/>
  <c r="AY61" i="1"/>
  <c r="BC62" i="1"/>
  <c r="AY63" i="1"/>
  <c r="BC64" i="1"/>
  <c r="AY65" i="1"/>
  <c r="BC66" i="1"/>
  <c r="AY67" i="1"/>
  <c r="BC68" i="1"/>
  <c r="BA63" i="1"/>
  <c r="BA65" i="1"/>
  <c r="BA67" i="1"/>
  <c r="BA61" i="1"/>
  <c r="AV19" i="1"/>
  <c r="AU19" i="1"/>
  <c r="AD20" i="1"/>
  <c r="AD21" i="1"/>
  <c r="M19" i="1"/>
  <c r="AD19" i="1" s="1"/>
  <c r="O19" i="1"/>
  <c r="P19" i="1"/>
  <c r="B25" i="4"/>
  <c r="M20" i="1"/>
  <c r="M21" i="1"/>
  <c r="M22" i="1"/>
  <c r="M23" i="1"/>
  <c r="M24" i="1"/>
  <c r="M25" i="1"/>
  <c r="M26" i="1"/>
  <c r="M27" i="1"/>
  <c r="M28" i="1"/>
  <c r="M29" i="1"/>
  <c r="H20" i="1"/>
  <c r="H21" i="1"/>
  <c r="H22" i="1"/>
  <c r="H23" i="1"/>
  <c r="H24" i="1"/>
  <c r="H25" i="1"/>
  <c r="H26" i="1"/>
  <c r="H27" i="1"/>
  <c r="H28" i="1"/>
  <c r="H29" i="1"/>
  <c r="AU20" i="1"/>
  <c r="AU21" i="1"/>
  <c r="AU22" i="1"/>
  <c r="AU23" i="1"/>
  <c r="AU24" i="1"/>
  <c r="AU25" i="1"/>
  <c r="AU26" i="1"/>
  <c r="AU27" i="1"/>
  <c r="AU28" i="1"/>
  <c r="AU29" i="1"/>
  <c r="P20" i="1"/>
  <c r="P21" i="1"/>
  <c r="P22" i="1"/>
  <c r="P23" i="1"/>
  <c r="P24" i="1"/>
  <c r="P25" i="1"/>
  <c r="P26" i="1"/>
  <c r="P27" i="1"/>
  <c r="P28" i="1"/>
  <c r="P29" i="1"/>
  <c r="AM40" i="4"/>
  <c r="AM39" i="4"/>
  <c r="A25" i="4"/>
  <c r="A26" i="4" s="1"/>
  <c r="A27" i="4" s="1"/>
  <c r="A28" i="4" s="1"/>
  <c r="A29" i="4" s="1"/>
  <c r="A30" i="4" s="1"/>
  <c r="A31" i="4" s="1"/>
  <c r="A32" i="4" s="1"/>
  <c r="A33" i="4" s="1"/>
  <c r="A34" i="4" s="1"/>
  <c r="D24" i="4"/>
  <c r="F24" i="4" s="1"/>
  <c r="B24" i="4"/>
  <c r="J19" i="4"/>
  <c r="J17" i="4"/>
  <c r="V24" i="4" s="1"/>
  <c r="J11" i="4"/>
  <c r="E6" i="4"/>
  <c r="E10" i="4" s="1"/>
  <c r="AA27" i="5" l="1"/>
  <c r="O27" i="5"/>
  <c r="AT27" i="5"/>
  <c r="AE24" i="5"/>
  <c r="Q24" i="5" s="1"/>
  <c r="S24" i="5" s="1"/>
  <c r="BF24" i="5"/>
  <c r="BE139" i="1"/>
  <c r="AH139" i="1" s="1"/>
  <c r="BE140" i="1"/>
  <c r="AH140" i="1" s="1"/>
  <c r="T140" i="1" s="1"/>
  <c r="V140" i="1" s="1"/>
  <c r="BE138" i="1"/>
  <c r="P141" i="1"/>
  <c r="C141" i="1"/>
  <c r="M141" i="1" s="1"/>
  <c r="AD141" i="1" s="1"/>
  <c r="B142" i="1"/>
  <c r="AU141" i="1"/>
  <c r="BE137" i="1"/>
  <c r="AH137" i="1"/>
  <c r="BE136" i="1"/>
  <c r="T139" i="1"/>
  <c r="V139" i="1" s="1"/>
  <c r="AY107" i="1"/>
  <c r="BE107" i="1" s="1"/>
  <c r="AH107" i="1" s="1"/>
  <c r="BA100" i="1"/>
  <c r="BC99" i="1"/>
  <c r="AY100" i="1"/>
  <c r="P100" i="1"/>
  <c r="AW100" i="1"/>
  <c r="BE100" i="1" s="1"/>
  <c r="BA99" i="1"/>
  <c r="AY99" i="1"/>
  <c r="BC101" i="1"/>
  <c r="AY101" i="1"/>
  <c r="P102" i="1"/>
  <c r="AV102" i="1"/>
  <c r="BA101" i="1"/>
  <c r="BE97" i="1"/>
  <c r="AH97" i="1" s="1"/>
  <c r="BE98" i="1"/>
  <c r="T107" i="1"/>
  <c r="V107" i="1" s="1"/>
  <c r="AH60" i="1"/>
  <c r="AH68" i="1"/>
  <c r="AH64" i="1"/>
  <c r="AH58" i="1"/>
  <c r="AH66" i="1"/>
  <c r="AH62" i="1"/>
  <c r="BE65" i="1"/>
  <c r="BE61" i="1"/>
  <c r="BE67" i="1"/>
  <c r="BE63" i="1"/>
  <c r="BE59" i="1"/>
  <c r="O21" i="1"/>
  <c r="O20" i="1"/>
  <c r="H24" i="4"/>
  <c r="AN24" i="4"/>
  <c r="J24" i="4"/>
  <c r="AO24" i="4"/>
  <c r="G24" i="4"/>
  <c r="G6" i="1"/>
  <c r="R141" i="1" s="1"/>
  <c r="BB4" i="1"/>
  <c r="BB3" i="1"/>
  <c r="X24" i="5" l="1"/>
  <c r="AG24" i="5" s="1"/>
  <c r="AA28" i="5"/>
  <c r="O28" i="5"/>
  <c r="AT28" i="5"/>
  <c r="R136" i="1"/>
  <c r="R104" i="1"/>
  <c r="R100" i="1"/>
  <c r="R137" i="1"/>
  <c r="R107" i="1"/>
  <c r="R103" i="1"/>
  <c r="R99" i="1"/>
  <c r="R97" i="1"/>
  <c r="R139" i="1"/>
  <c r="R138" i="1"/>
  <c r="R106" i="1"/>
  <c r="R102" i="1"/>
  <c r="R98" i="1"/>
  <c r="R105" i="1"/>
  <c r="R101" i="1"/>
  <c r="R140" i="1"/>
  <c r="AH138" i="1"/>
  <c r="BA141" i="1"/>
  <c r="AW141" i="1"/>
  <c r="BC141" i="1"/>
  <c r="AY141" i="1"/>
  <c r="R142" i="1"/>
  <c r="B143" i="1"/>
  <c r="P142" i="1"/>
  <c r="AU142" i="1"/>
  <c r="C142" i="1"/>
  <c r="M142" i="1" s="1"/>
  <c r="AD142" i="1" s="1"/>
  <c r="AH136" i="1"/>
  <c r="Y140" i="1"/>
  <c r="X140" i="1"/>
  <c r="Y139" i="1"/>
  <c r="X139" i="1"/>
  <c r="T137" i="1"/>
  <c r="V137" i="1" s="1"/>
  <c r="BE101" i="1"/>
  <c r="BE99" i="1"/>
  <c r="AV103" i="1"/>
  <c r="P103" i="1"/>
  <c r="BC102" i="1"/>
  <c r="AY102" i="1"/>
  <c r="BA102" i="1"/>
  <c r="AW102" i="1"/>
  <c r="X107" i="1"/>
  <c r="Y107" i="1"/>
  <c r="AH98" i="1"/>
  <c r="AH100" i="1"/>
  <c r="T97" i="1"/>
  <c r="V97" i="1" s="1"/>
  <c r="R19" i="1"/>
  <c r="R65" i="1"/>
  <c r="R64" i="1"/>
  <c r="R67" i="1"/>
  <c r="R66" i="1"/>
  <c r="R68" i="1"/>
  <c r="R61" i="1"/>
  <c r="R60" i="1"/>
  <c r="R59" i="1"/>
  <c r="R63" i="1"/>
  <c r="R62" i="1"/>
  <c r="R58" i="1"/>
  <c r="AH67" i="1"/>
  <c r="T62" i="1"/>
  <c r="V62" i="1" s="1"/>
  <c r="T58" i="1"/>
  <c r="V58" i="1" s="1"/>
  <c r="T68" i="1"/>
  <c r="V68" i="1" s="1"/>
  <c r="AH61" i="1"/>
  <c r="AH59" i="1"/>
  <c r="AH65" i="1"/>
  <c r="T66" i="1"/>
  <c r="V66" i="1" s="1"/>
  <c r="T64" i="1"/>
  <c r="V64" i="1" s="1"/>
  <c r="T60" i="1"/>
  <c r="V60" i="1" s="1"/>
  <c r="AH63" i="1"/>
  <c r="AD22" i="1"/>
  <c r="O22" i="1"/>
  <c r="AV27" i="1"/>
  <c r="AV28" i="1"/>
  <c r="AV24" i="1"/>
  <c r="AV21" i="1"/>
  <c r="AV25" i="1"/>
  <c r="AV29" i="1"/>
  <c r="AV22" i="1"/>
  <c r="AV26" i="1"/>
  <c r="AV23" i="1"/>
  <c r="AV20" i="1"/>
  <c r="R28" i="1"/>
  <c r="R20" i="1"/>
  <c r="R21" i="1"/>
  <c r="R25" i="1"/>
  <c r="R29" i="1"/>
  <c r="R22" i="1"/>
  <c r="R26" i="1"/>
  <c r="R23" i="1"/>
  <c r="R27" i="1"/>
  <c r="R24" i="1"/>
  <c r="G10" i="1"/>
  <c r="Q102" i="1" s="1"/>
  <c r="AT24" i="4"/>
  <c r="AV24" i="4"/>
  <c r="AR24" i="4"/>
  <c r="AP24" i="4"/>
  <c r="B26" i="4"/>
  <c r="V25" i="4"/>
  <c r="AN25" i="4"/>
  <c r="J25" i="4"/>
  <c r="I24" i="4"/>
  <c r="E22" i="3"/>
  <c r="E28" i="3" s="1"/>
  <c r="K39" i="3"/>
  <c r="O39" i="3"/>
  <c r="O31" i="3"/>
  <c r="U25" i="3"/>
  <c r="K41" i="3" s="1"/>
  <c r="K31" i="3"/>
  <c r="U22" i="3"/>
  <c r="U21" i="3"/>
  <c r="U26" i="3" s="1"/>
  <c r="E27" i="3"/>
  <c r="N23" i="3"/>
  <c r="N24" i="3"/>
  <c r="N25" i="3"/>
  <c r="N22" i="3"/>
  <c r="V24" i="5" l="1"/>
  <c r="U24" i="5"/>
  <c r="AA29" i="5"/>
  <c r="O29" i="5"/>
  <c r="AT29" i="5"/>
  <c r="AA107" i="1"/>
  <c r="AJ107" i="1" s="1"/>
  <c r="AA97" i="1"/>
  <c r="AJ97" i="1" s="1"/>
  <c r="AL97" i="1" s="1"/>
  <c r="BG136" i="1"/>
  <c r="Q142" i="1"/>
  <c r="Q100" i="1"/>
  <c r="BG100" i="1"/>
  <c r="Q103" i="1"/>
  <c r="BG101" i="1"/>
  <c r="AA137" i="1"/>
  <c r="AJ137" i="1" s="1"/>
  <c r="BG138" i="1"/>
  <c r="BG97" i="1"/>
  <c r="Q141" i="1"/>
  <c r="BG63" i="1"/>
  <c r="Q136" i="1"/>
  <c r="Q97" i="1"/>
  <c r="Q138" i="1"/>
  <c r="Q98" i="1"/>
  <c r="Q139" i="1"/>
  <c r="Q99" i="1"/>
  <c r="Q137" i="1"/>
  <c r="AA139" i="1"/>
  <c r="AJ139" i="1" s="1"/>
  <c r="Q140" i="1"/>
  <c r="BG107" i="1"/>
  <c r="Q107" i="1"/>
  <c r="Q101" i="1"/>
  <c r="BG137" i="1"/>
  <c r="BG140" i="1"/>
  <c r="BG98" i="1"/>
  <c r="AH101" i="1"/>
  <c r="T101" i="1" s="1"/>
  <c r="V101" i="1" s="1"/>
  <c r="X101" i="1" s="1"/>
  <c r="BG139" i="1"/>
  <c r="AA140" i="1"/>
  <c r="AJ140" i="1" s="1"/>
  <c r="BA142" i="1"/>
  <c r="AW142" i="1"/>
  <c r="AY142" i="1"/>
  <c r="BC142" i="1"/>
  <c r="BE141" i="1"/>
  <c r="AA138" i="1"/>
  <c r="AJ138" i="1" s="1"/>
  <c r="T138" i="1"/>
  <c r="V138" i="1" s="1"/>
  <c r="C143" i="1"/>
  <c r="M143" i="1" s="1"/>
  <c r="AD143" i="1" s="1"/>
  <c r="P143" i="1"/>
  <c r="Q143" i="1" s="1"/>
  <c r="B144" i="1"/>
  <c r="AU143" i="1"/>
  <c r="R143" i="1"/>
  <c r="Y137" i="1"/>
  <c r="X137" i="1"/>
  <c r="AL137" i="1"/>
  <c r="AK137" i="1"/>
  <c r="T136" i="1"/>
  <c r="V136" i="1" s="1"/>
  <c r="AA136" i="1"/>
  <c r="AJ136" i="1" s="1"/>
  <c r="AA101" i="1"/>
  <c r="AJ101" i="1" s="1"/>
  <c r="AK101" i="1" s="1"/>
  <c r="AH99" i="1"/>
  <c r="BG99" i="1"/>
  <c r="AV104" i="1"/>
  <c r="P104" i="1"/>
  <c r="Q104" i="1" s="1"/>
  <c r="AW103" i="1"/>
  <c r="AY103" i="1"/>
  <c r="BC103" i="1"/>
  <c r="BA103" i="1"/>
  <c r="BE102" i="1"/>
  <c r="AA100" i="1"/>
  <c r="AJ100" i="1" s="1"/>
  <c r="T100" i="1"/>
  <c r="V100" i="1" s="1"/>
  <c r="X97" i="1"/>
  <c r="Y97" i="1"/>
  <c r="AA98" i="1"/>
  <c r="AJ98" i="1" s="1"/>
  <c r="T98" i="1"/>
  <c r="V98" i="1" s="1"/>
  <c r="Q19" i="1"/>
  <c r="Q59" i="1"/>
  <c r="Q66" i="1"/>
  <c r="Q63" i="1"/>
  <c r="Q60" i="1"/>
  <c r="Q67" i="1"/>
  <c r="Q58" i="1"/>
  <c r="Q61" i="1"/>
  <c r="Q64" i="1"/>
  <c r="Q62" i="1"/>
  <c r="Q68" i="1"/>
  <c r="Q65" i="1"/>
  <c r="BG68" i="1"/>
  <c r="BG58" i="1"/>
  <c r="BG62" i="1"/>
  <c r="BG60" i="1"/>
  <c r="BG64" i="1"/>
  <c r="BG66" i="1"/>
  <c r="BG59" i="1"/>
  <c r="AA60" i="1"/>
  <c r="AJ60" i="1" s="1"/>
  <c r="AK60" i="1" s="1"/>
  <c r="AA66" i="1"/>
  <c r="AJ66" i="1" s="1"/>
  <c r="AL66" i="1" s="1"/>
  <c r="AA68" i="1"/>
  <c r="AJ68" i="1" s="1"/>
  <c r="AK68" i="1" s="1"/>
  <c r="AA62" i="1"/>
  <c r="AJ62" i="1" s="1"/>
  <c r="AL62" i="1" s="1"/>
  <c r="BG65" i="1"/>
  <c r="BG61" i="1"/>
  <c r="AA58" i="1"/>
  <c r="AJ58" i="1" s="1"/>
  <c r="AK58" i="1" s="1"/>
  <c r="BG67" i="1"/>
  <c r="AA64" i="1"/>
  <c r="AJ64" i="1" s="1"/>
  <c r="AL64" i="1" s="1"/>
  <c r="AA59" i="1"/>
  <c r="AJ59" i="1" s="1"/>
  <c r="T59" i="1"/>
  <c r="V59" i="1" s="1"/>
  <c r="X64" i="1"/>
  <c r="Y64" i="1"/>
  <c r="AA63" i="1"/>
  <c r="AJ63" i="1" s="1"/>
  <c r="T63" i="1"/>
  <c r="V63" i="1" s="1"/>
  <c r="AA65" i="1"/>
  <c r="AJ65" i="1" s="1"/>
  <c r="T65" i="1"/>
  <c r="V65" i="1" s="1"/>
  <c r="AA61" i="1"/>
  <c r="AJ61" i="1" s="1"/>
  <c r="T61" i="1"/>
  <c r="V61" i="1" s="1"/>
  <c r="X58" i="1"/>
  <c r="Y58" i="1"/>
  <c r="AA67" i="1"/>
  <c r="AJ67" i="1" s="1"/>
  <c r="T67" i="1"/>
  <c r="V67" i="1" s="1"/>
  <c r="X60" i="1"/>
  <c r="Y60" i="1"/>
  <c r="X66" i="1"/>
  <c r="Y66" i="1"/>
  <c r="X68" i="1"/>
  <c r="Y68" i="1"/>
  <c r="X62" i="1"/>
  <c r="Y62" i="1"/>
  <c r="AD23" i="1"/>
  <c r="O43" i="3"/>
  <c r="K42" i="3"/>
  <c r="O23" i="1"/>
  <c r="Q24" i="1"/>
  <c r="Q28" i="1"/>
  <c r="Q20" i="1"/>
  <c r="Q23" i="1"/>
  <c r="Q21" i="1"/>
  <c r="Q22" i="1"/>
  <c r="Q29" i="1"/>
  <c r="Q27" i="1"/>
  <c r="Q25" i="1"/>
  <c r="Q26" i="1"/>
  <c r="AY19" i="1"/>
  <c r="AW19" i="1"/>
  <c r="V26" i="4"/>
  <c r="AN26" i="4"/>
  <c r="J26" i="4"/>
  <c r="B27" i="4"/>
  <c r="AX24" i="4"/>
  <c r="K35" i="3"/>
  <c r="O35" i="3"/>
  <c r="O42" i="3"/>
  <c r="O33" i="3"/>
  <c r="K40" i="3"/>
  <c r="O41" i="3"/>
  <c r="K33" i="3"/>
  <c r="O40" i="3"/>
  <c r="N26" i="3"/>
  <c r="K34" i="3"/>
  <c r="O34" i="3"/>
  <c r="K43" i="3"/>
  <c r="K32" i="3"/>
  <c r="O32" i="3"/>
  <c r="P23" i="3"/>
  <c r="P26" i="3" s="1"/>
  <c r="C13" i="3"/>
  <c r="O15" i="5" l="1"/>
  <c r="H24" i="5"/>
  <c r="I24" i="5" s="1"/>
  <c r="J24" i="5" s="1"/>
  <c r="K24" i="5" s="1"/>
  <c r="AA30" i="5"/>
  <c r="AT30" i="5"/>
  <c r="O30" i="5"/>
  <c r="Y101" i="1"/>
  <c r="AL101" i="1"/>
  <c r="AK64" i="1"/>
  <c r="I64" i="1" s="1"/>
  <c r="J64" i="1" s="1"/>
  <c r="K64" i="1" s="1"/>
  <c r="AK97" i="1"/>
  <c r="AK62" i="1"/>
  <c r="I62" i="1" s="1"/>
  <c r="J62" i="1" s="1"/>
  <c r="K62" i="1" s="1"/>
  <c r="AL60" i="1"/>
  <c r="AL140" i="1"/>
  <c r="AK140" i="1"/>
  <c r="AL139" i="1"/>
  <c r="AK139" i="1"/>
  <c r="AL107" i="1"/>
  <c r="AK107" i="1"/>
  <c r="AH141" i="1"/>
  <c r="BG141" i="1"/>
  <c r="BA143" i="1"/>
  <c r="BC143" i="1"/>
  <c r="AY143" i="1"/>
  <c r="AW143" i="1"/>
  <c r="X138" i="1"/>
  <c r="Y138" i="1"/>
  <c r="P144" i="1"/>
  <c r="Q144" i="1" s="1"/>
  <c r="C144" i="1"/>
  <c r="M144" i="1" s="1"/>
  <c r="AD144" i="1" s="1"/>
  <c r="AU144" i="1"/>
  <c r="B145" i="1"/>
  <c r="R144" i="1"/>
  <c r="AL138" i="1"/>
  <c r="AK138" i="1"/>
  <c r="BE142" i="1"/>
  <c r="Y136" i="1"/>
  <c r="X136" i="1"/>
  <c r="I137" i="1"/>
  <c r="J137" i="1" s="1"/>
  <c r="K137" i="1" s="1"/>
  <c r="AL136" i="1"/>
  <c r="AK136" i="1"/>
  <c r="AA99" i="1"/>
  <c r="AJ99" i="1" s="1"/>
  <c r="T99" i="1"/>
  <c r="V99" i="1" s="1"/>
  <c r="AH102" i="1"/>
  <c r="BG102" i="1"/>
  <c r="I101" i="1"/>
  <c r="J101" i="1" s="1"/>
  <c r="K101" i="1" s="1"/>
  <c r="N101" i="1" s="1"/>
  <c r="AF101" i="1" s="1"/>
  <c r="AM101" i="1" s="1"/>
  <c r="AN101" i="1" s="1"/>
  <c r="AP101" i="1" s="1"/>
  <c r="AR101" i="1" s="1"/>
  <c r="BE103" i="1"/>
  <c r="AY104" i="1"/>
  <c r="AW104" i="1"/>
  <c r="BA104" i="1"/>
  <c r="BC104" i="1"/>
  <c r="P105" i="1"/>
  <c r="Q105" i="1" s="1"/>
  <c r="AV105" i="1"/>
  <c r="AL98" i="1"/>
  <c r="AK98" i="1"/>
  <c r="AL100" i="1"/>
  <c r="AK100" i="1"/>
  <c r="I97" i="1"/>
  <c r="J97" i="1" s="1"/>
  <c r="K97" i="1" s="1"/>
  <c r="Y98" i="1"/>
  <c r="X98" i="1"/>
  <c r="Y100" i="1"/>
  <c r="X100" i="1"/>
  <c r="AL58" i="1"/>
  <c r="I58" i="1" s="1"/>
  <c r="J58" i="1" s="1"/>
  <c r="K58" i="1" s="1"/>
  <c r="AL68" i="1"/>
  <c r="I68" i="1" s="1"/>
  <c r="J68" i="1" s="1"/>
  <c r="K68" i="1" s="1"/>
  <c r="L68" i="1" s="1"/>
  <c r="AK66" i="1"/>
  <c r="I66" i="1" s="1"/>
  <c r="J66" i="1" s="1"/>
  <c r="K66" i="1" s="1"/>
  <c r="AL65" i="1"/>
  <c r="AK65" i="1"/>
  <c r="Y61" i="1"/>
  <c r="X61" i="1"/>
  <c r="AL61" i="1"/>
  <c r="AK61" i="1"/>
  <c r="AL59" i="1"/>
  <c r="AK59" i="1"/>
  <c r="I60" i="1"/>
  <c r="J60" i="1" s="1"/>
  <c r="K60" i="1" s="1"/>
  <c r="Y65" i="1"/>
  <c r="X65" i="1"/>
  <c r="Y63" i="1"/>
  <c r="X63" i="1"/>
  <c r="AL63" i="1"/>
  <c r="AK63" i="1"/>
  <c r="Y67" i="1"/>
  <c r="X67" i="1"/>
  <c r="X59" i="1"/>
  <c r="Y59" i="1"/>
  <c r="AL67" i="1"/>
  <c r="AK67" i="1"/>
  <c r="AD24" i="1"/>
  <c r="K44" i="3"/>
  <c r="U31" i="3" s="1"/>
  <c r="O44" i="3"/>
  <c r="U32" i="3" s="1"/>
  <c r="O24" i="1"/>
  <c r="V27" i="4"/>
  <c r="AN27" i="4"/>
  <c r="J27" i="4"/>
  <c r="B28" i="4"/>
  <c r="Z24" i="4"/>
  <c r="AZ24" i="4"/>
  <c r="K36" i="3"/>
  <c r="U29" i="3" s="1"/>
  <c r="O36" i="3"/>
  <c r="U30" i="3" s="1"/>
  <c r="E26" i="3"/>
  <c r="E38" i="3"/>
  <c r="E25" i="5" l="1"/>
  <c r="L25" i="5" s="1"/>
  <c r="AA31" i="5"/>
  <c r="AT31" i="5"/>
  <c r="O31" i="5"/>
  <c r="M25" i="5"/>
  <c r="N25" i="5" s="1"/>
  <c r="I139" i="1"/>
  <c r="J139" i="1" s="1"/>
  <c r="K139" i="1" s="1"/>
  <c r="I107" i="1"/>
  <c r="J107" i="1" s="1"/>
  <c r="K107" i="1" s="1"/>
  <c r="L107" i="1" s="1"/>
  <c r="I140" i="1"/>
  <c r="J140" i="1" s="1"/>
  <c r="K140" i="1" s="1"/>
  <c r="L140" i="1" s="1"/>
  <c r="I138" i="1"/>
  <c r="J138" i="1" s="1"/>
  <c r="K138" i="1" s="1"/>
  <c r="L138" i="1" s="1"/>
  <c r="AH142" i="1"/>
  <c r="BG142" i="1"/>
  <c r="AA141" i="1"/>
  <c r="AJ141" i="1" s="1"/>
  <c r="T141" i="1"/>
  <c r="V141" i="1" s="1"/>
  <c r="BA144" i="1"/>
  <c r="AW144" i="1"/>
  <c r="BE144" i="1" s="1"/>
  <c r="AH144" i="1" s="1"/>
  <c r="AY144" i="1"/>
  <c r="BC144" i="1"/>
  <c r="BE143" i="1"/>
  <c r="B146" i="1"/>
  <c r="R145" i="1"/>
  <c r="P145" i="1"/>
  <c r="Q145" i="1" s="1"/>
  <c r="C145" i="1"/>
  <c r="M145" i="1" s="1"/>
  <c r="AD145" i="1" s="1"/>
  <c r="AU145" i="1"/>
  <c r="L137" i="1"/>
  <c r="N137" i="1"/>
  <c r="AF137" i="1" s="1"/>
  <c r="AM137" i="1" s="1"/>
  <c r="AN137" i="1" s="1"/>
  <c r="AP137" i="1" s="1"/>
  <c r="AR137" i="1" s="1"/>
  <c r="I136" i="1"/>
  <c r="J136" i="1" s="1"/>
  <c r="K136" i="1" s="1"/>
  <c r="L101" i="1"/>
  <c r="AK99" i="1"/>
  <c r="AL99" i="1"/>
  <c r="X99" i="1"/>
  <c r="Y99" i="1"/>
  <c r="BE104" i="1"/>
  <c r="AA102" i="1"/>
  <c r="AJ102" i="1" s="1"/>
  <c r="T102" i="1"/>
  <c r="V102" i="1" s="1"/>
  <c r="AH103" i="1"/>
  <c r="BG103" i="1"/>
  <c r="AW105" i="1"/>
  <c r="AY105" i="1"/>
  <c r="BC105" i="1"/>
  <c r="BA105" i="1"/>
  <c r="P106" i="1"/>
  <c r="Q106" i="1" s="1"/>
  <c r="AV106" i="1"/>
  <c r="I100" i="1"/>
  <c r="J100" i="1" s="1"/>
  <c r="K100" i="1" s="1"/>
  <c r="I98" i="1"/>
  <c r="J98" i="1" s="1"/>
  <c r="K98" i="1" s="1"/>
  <c r="L97" i="1"/>
  <c r="N97" i="1"/>
  <c r="AF97" i="1" s="1"/>
  <c r="AM97" i="1" s="1"/>
  <c r="AN97" i="1" s="1"/>
  <c r="AP97" i="1" s="1"/>
  <c r="AR97" i="1" s="1"/>
  <c r="N68" i="1"/>
  <c r="AF68" i="1" s="1"/>
  <c r="AM68" i="1" s="1"/>
  <c r="AN68" i="1" s="1"/>
  <c r="AP68" i="1" s="1"/>
  <c r="AR68" i="1" s="1"/>
  <c r="N66" i="1"/>
  <c r="AF66" i="1" s="1"/>
  <c r="AM66" i="1" s="1"/>
  <c r="AN66" i="1" s="1"/>
  <c r="AP66" i="1" s="1"/>
  <c r="AR66" i="1" s="1"/>
  <c r="L66" i="1"/>
  <c r="I63" i="1"/>
  <c r="J63" i="1" s="1"/>
  <c r="K63" i="1" s="1"/>
  <c r="N63" i="1" s="1"/>
  <c r="AF63" i="1" s="1"/>
  <c r="AM63" i="1" s="1"/>
  <c r="AN63" i="1" s="1"/>
  <c r="AP63" i="1" s="1"/>
  <c r="AR63" i="1" s="1"/>
  <c r="L62" i="1"/>
  <c r="N62" i="1"/>
  <c r="AF62" i="1" s="1"/>
  <c r="AM62" i="1" s="1"/>
  <c r="AN62" i="1" s="1"/>
  <c r="AP62" i="1" s="1"/>
  <c r="AR62" i="1" s="1"/>
  <c r="I59" i="1"/>
  <c r="J59" i="1" s="1"/>
  <c r="K59" i="1" s="1"/>
  <c r="I61" i="1"/>
  <c r="J61" i="1" s="1"/>
  <c r="K61" i="1" s="1"/>
  <c r="N58" i="1"/>
  <c r="AF58" i="1" s="1"/>
  <c r="AM58" i="1" s="1"/>
  <c r="AN58" i="1" s="1"/>
  <c r="AP58" i="1" s="1"/>
  <c r="AR58" i="1" s="1"/>
  <c r="L58" i="1"/>
  <c r="I65" i="1"/>
  <c r="J65" i="1" s="1"/>
  <c r="K65" i="1" s="1"/>
  <c r="I67" i="1"/>
  <c r="J67" i="1" s="1"/>
  <c r="K67" i="1" s="1"/>
  <c r="N60" i="1"/>
  <c r="AF60" i="1" s="1"/>
  <c r="AM60" i="1" s="1"/>
  <c r="AN60" i="1" s="1"/>
  <c r="AP60" i="1" s="1"/>
  <c r="AR60" i="1" s="1"/>
  <c r="L60" i="1"/>
  <c r="L64" i="1"/>
  <c r="N64" i="1"/>
  <c r="AF64" i="1" s="1"/>
  <c r="AM64" i="1" s="1"/>
  <c r="AN64" i="1" s="1"/>
  <c r="AP64" i="1" s="1"/>
  <c r="AR64" i="1" s="1"/>
  <c r="AD25" i="1"/>
  <c r="U36" i="3"/>
  <c r="U37" i="3" s="1"/>
  <c r="E24" i="3" s="1"/>
  <c r="E29" i="3" s="1"/>
  <c r="E30" i="3" s="1"/>
  <c r="O25" i="1"/>
  <c r="AN28" i="4"/>
  <c r="J28" i="4"/>
  <c r="B29" i="4"/>
  <c r="V28" i="4"/>
  <c r="L24" i="4"/>
  <c r="S24" i="4"/>
  <c r="AB24" i="4" s="1"/>
  <c r="AU25" i="5" l="1"/>
  <c r="AX25" i="5" s="1"/>
  <c r="G25" i="5"/>
  <c r="AA32" i="5"/>
  <c r="AT32" i="5"/>
  <c r="O32" i="5"/>
  <c r="BB25" i="5"/>
  <c r="AZ25" i="5"/>
  <c r="N107" i="1"/>
  <c r="AF107" i="1" s="1"/>
  <c r="AM107" i="1" s="1"/>
  <c r="AN107" i="1" s="1"/>
  <c r="AP107" i="1" s="1"/>
  <c r="AR107" i="1" s="1"/>
  <c r="N140" i="1"/>
  <c r="AF140" i="1" s="1"/>
  <c r="AM140" i="1" s="1"/>
  <c r="AN140" i="1" s="1"/>
  <c r="AP140" i="1" s="1"/>
  <c r="AR140" i="1" s="1"/>
  <c r="L139" i="1"/>
  <c r="N139" i="1"/>
  <c r="AF139" i="1" s="1"/>
  <c r="AM139" i="1" s="1"/>
  <c r="AN139" i="1" s="1"/>
  <c r="AP139" i="1" s="1"/>
  <c r="AR139" i="1" s="1"/>
  <c r="I99" i="1"/>
  <c r="J99" i="1" s="1"/>
  <c r="K99" i="1" s="1"/>
  <c r="N99" i="1" s="1"/>
  <c r="AF99" i="1" s="1"/>
  <c r="AM99" i="1" s="1"/>
  <c r="AN99" i="1" s="1"/>
  <c r="AP99" i="1" s="1"/>
  <c r="AR99" i="1" s="1"/>
  <c r="N138" i="1"/>
  <c r="AF138" i="1" s="1"/>
  <c r="AM138" i="1" s="1"/>
  <c r="AN138" i="1" s="1"/>
  <c r="AP138" i="1" s="1"/>
  <c r="AR138" i="1" s="1"/>
  <c r="BA145" i="1"/>
  <c r="AW145" i="1"/>
  <c r="BC145" i="1"/>
  <c r="AY145" i="1"/>
  <c r="BE145" i="1" s="1"/>
  <c r="AH145" i="1" s="1"/>
  <c r="Y141" i="1"/>
  <c r="X141" i="1"/>
  <c r="BG144" i="1"/>
  <c r="AH143" i="1"/>
  <c r="BG143" i="1"/>
  <c r="AK141" i="1"/>
  <c r="AL141" i="1"/>
  <c r="AA144" i="1"/>
  <c r="AJ144" i="1" s="1"/>
  <c r="T144" i="1"/>
  <c r="V144" i="1" s="1"/>
  <c r="AA142" i="1"/>
  <c r="AJ142" i="1" s="1"/>
  <c r="T142" i="1"/>
  <c r="V142" i="1" s="1"/>
  <c r="AU146" i="1"/>
  <c r="R146" i="1"/>
  <c r="P146" i="1"/>
  <c r="Q146" i="1" s="1"/>
  <c r="C146" i="1"/>
  <c r="M146" i="1" s="1"/>
  <c r="AD146" i="1" s="1"/>
  <c r="N136" i="1"/>
  <c r="AF136" i="1" s="1"/>
  <c r="AM136" i="1" s="1"/>
  <c r="AN136" i="1" s="1"/>
  <c r="AP136" i="1" s="1"/>
  <c r="AR136" i="1" s="1"/>
  <c r="L136" i="1"/>
  <c r="L99" i="1"/>
  <c r="AK102" i="1"/>
  <c r="AL102" i="1"/>
  <c r="AH104" i="1"/>
  <c r="BG104" i="1"/>
  <c r="BE105" i="1"/>
  <c r="AA103" i="1"/>
  <c r="AJ103" i="1" s="1"/>
  <c r="T103" i="1"/>
  <c r="V103" i="1" s="1"/>
  <c r="X102" i="1"/>
  <c r="Y102" i="1"/>
  <c r="BC106" i="1"/>
  <c r="AY106" i="1"/>
  <c r="AW106" i="1"/>
  <c r="BA106" i="1"/>
  <c r="N100" i="1"/>
  <c r="AF100" i="1" s="1"/>
  <c r="AM100" i="1" s="1"/>
  <c r="AN100" i="1" s="1"/>
  <c r="AP100" i="1" s="1"/>
  <c r="AR100" i="1" s="1"/>
  <c r="L100" i="1"/>
  <c r="N98" i="1"/>
  <c r="AF98" i="1" s="1"/>
  <c r="AM98" i="1" s="1"/>
  <c r="AN98" i="1" s="1"/>
  <c r="AP98" i="1" s="1"/>
  <c r="AR98" i="1" s="1"/>
  <c r="L98" i="1"/>
  <c r="L63" i="1"/>
  <c r="N65" i="1"/>
  <c r="AF65" i="1" s="1"/>
  <c r="AM65" i="1" s="1"/>
  <c r="AN65" i="1" s="1"/>
  <c r="AP65" i="1" s="1"/>
  <c r="AR65" i="1" s="1"/>
  <c r="L65" i="1"/>
  <c r="N61" i="1"/>
  <c r="AF61" i="1" s="1"/>
  <c r="AM61" i="1" s="1"/>
  <c r="AN61" i="1" s="1"/>
  <c r="AP61" i="1" s="1"/>
  <c r="AR61" i="1" s="1"/>
  <c r="L61" i="1"/>
  <c r="N59" i="1"/>
  <c r="AF59" i="1" s="1"/>
  <c r="AM59" i="1" s="1"/>
  <c r="AN59" i="1" s="1"/>
  <c r="AP59" i="1" s="1"/>
  <c r="AR59" i="1" s="1"/>
  <c r="L59" i="1"/>
  <c r="N67" i="1"/>
  <c r="AF67" i="1" s="1"/>
  <c r="AM67" i="1" s="1"/>
  <c r="AN67" i="1" s="1"/>
  <c r="AP67" i="1" s="1"/>
  <c r="AR67" i="1" s="1"/>
  <c r="L67" i="1"/>
  <c r="AD26" i="1"/>
  <c r="O26" i="1"/>
  <c r="N24" i="4"/>
  <c r="B30" i="4"/>
  <c r="AN29" i="4"/>
  <c r="V29" i="4"/>
  <c r="J29" i="4"/>
  <c r="AD24" i="4"/>
  <c r="J15" i="4" s="1"/>
  <c r="J12" i="4" s="1"/>
  <c r="J13" i="4" s="1"/>
  <c r="AC24" i="4"/>
  <c r="E31" i="3"/>
  <c r="E32" i="3" s="1"/>
  <c r="C17" i="3" s="1"/>
  <c r="AV25" i="5" l="1"/>
  <c r="AA33" i="5"/>
  <c r="AT33" i="5"/>
  <c r="O33" i="5"/>
  <c r="BD25" i="5"/>
  <c r="AK142" i="1"/>
  <c r="AL142" i="1"/>
  <c r="I142" i="1" s="1"/>
  <c r="J142" i="1" s="1"/>
  <c r="K142" i="1" s="1"/>
  <c r="BA146" i="1"/>
  <c r="AY146" i="1"/>
  <c r="AW146" i="1"/>
  <c r="BC146" i="1"/>
  <c r="AA145" i="1"/>
  <c r="AJ145" i="1" s="1"/>
  <c r="T145" i="1"/>
  <c r="V145" i="1" s="1"/>
  <c r="X142" i="1"/>
  <c r="Y142" i="1"/>
  <c r="I141" i="1"/>
  <c r="J141" i="1" s="1"/>
  <c r="K141" i="1" s="1"/>
  <c r="Y144" i="1"/>
  <c r="X144" i="1"/>
  <c r="AK144" i="1"/>
  <c r="AL144" i="1"/>
  <c r="T143" i="1"/>
  <c r="V143" i="1" s="1"/>
  <c r="AA143" i="1"/>
  <c r="AJ143" i="1" s="1"/>
  <c r="BG145" i="1"/>
  <c r="I102" i="1"/>
  <c r="J102" i="1" s="1"/>
  <c r="K102" i="1" s="1"/>
  <c r="L102" i="1" s="1"/>
  <c r="AK103" i="1"/>
  <c r="AL103" i="1"/>
  <c r="BG105" i="1"/>
  <c r="AH105" i="1"/>
  <c r="BE106" i="1"/>
  <c r="X103" i="1"/>
  <c r="Y103" i="1"/>
  <c r="T104" i="1"/>
  <c r="V104" i="1" s="1"/>
  <c r="AA104" i="1"/>
  <c r="AJ104" i="1" s="1"/>
  <c r="AD27" i="1"/>
  <c r="O27" i="1"/>
  <c r="J18" i="4"/>
  <c r="X30" i="4" s="1"/>
  <c r="J14" i="4"/>
  <c r="D25" i="4"/>
  <c r="V30" i="4"/>
  <c r="AN30" i="4"/>
  <c r="J30" i="4"/>
  <c r="B31" i="4"/>
  <c r="Q24" i="4"/>
  <c r="P24" i="4"/>
  <c r="G32" i="3"/>
  <c r="E33" i="3" s="1"/>
  <c r="C16" i="3"/>
  <c r="AE25" i="5" l="1"/>
  <c r="BF25" i="5"/>
  <c r="AA34" i="5"/>
  <c r="AT34" i="5"/>
  <c r="O34" i="5"/>
  <c r="N102" i="1"/>
  <c r="AF102" i="1" s="1"/>
  <c r="AM102" i="1" s="1"/>
  <c r="AN102" i="1" s="1"/>
  <c r="AP102" i="1" s="1"/>
  <c r="AR102" i="1" s="1"/>
  <c r="I103" i="1"/>
  <c r="J103" i="1" s="1"/>
  <c r="K103" i="1" s="1"/>
  <c r="N103" i="1" s="1"/>
  <c r="AF103" i="1" s="1"/>
  <c r="AM103" i="1" s="1"/>
  <c r="AN103" i="1" s="1"/>
  <c r="AP103" i="1" s="1"/>
  <c r="AR103" i="1" s="1"/>
  <c r="AL143" i="1"/>
  <c r="AK143" i="1"/>
  <c r="N142" i="1"/>
  <c r="AF142" i="1" s="1"/>
  <c r="AM142" i="1" s="1"/>
  <c r="AN142" i="1" s="1"/>
  <c r="AP142" i="1" s="1"/>
  <c r="AR142" i="1" s="1"/>
  <c r="L142" i="1"/>
  <c r="X143" i="1"/>
  <c r="Y143" i="1"/>
  <c r="Y145" i="1"/>
  <c r="X145" i="1"/>
  <c r="I144" i="1"/>
  <c r="J144" i="1" s="1"/>
  <c r="K144" i="1" s="1"/>
  <c r="L141" i="1"/>
  <c r="N141" i="1"/>
  <c r="AF141" i="1" s="1"/>
  <c r="AM141" i="1" s="1"/>
  <c r="AN141" i="1" s="1"/>
  <c r="AP141" i="1" s="1"/>
  <c r="AR141" i="1" s="1"/>
  <c r="AK145" i="1"/>
  <c r="AL145" i="1"/>
  <c r="BE146" i="1"/>
  <c r="AH106" i="1"/>
  <c r="BG106" i="1"/>
  <c r="X104" i="1"/>
  <c r="Y104" i="1"/>
  <c r="T105" i="1"/>
  <c r="V105" i="1" s="1"/>
  <c r="AA105" i="1"/>
  <c r="AJ105" i="1" s="1"/>
  <c r="L103" i="1"/>
  <c r="AL104" i="1"/>
  <c r="AK104" i="1"/>
  <c r="AD28" i="1"/>
  <c r="O28" i="1"/>
  <c r="O29" i="1"/>
  <c r="B32" i="4"/>
  <c r="X31" i="4"/>
  <c r="V31" i="4"/>
  <c r="J31" i="4"/>
  <c r="AN31" i="4"/>
  <c r="X24" i="4"/>
  <c r="AE24" i="4" s="1"/>
  <c r="AF24" i="4" s="1"/>
  <c r="X25" i="4"/>
  <c r="X26" i="4"/>
  <c r="X27" i="4"/>
  <c r="X28" i="4"/>
  <c r="X29" i="4"/>
  <c r="AO25" i="4"/>
  <c r="G25" i="4"/>
  <c r="F25" i="4"/>
  <c r="H25" i="4"/>
  <c r="I25" i="4" s="1"/>
  <c r="D26" i="4"/>
  <c r="E34" i="3"/>
  <c r="C15" i="3" s="1"/>
  <c r="C14" i="3" s="1"/>
  <c r="C12" i="3" s="1"/>
  <c r="F4004" i="2"/>
  <c r="G4004" i="2"/>
  <c r="F4005" i="2"/>
  <c r="G4005" i="2"/>
  <c r="F4006" i="2"/>
  <c r="G4006" i="2"/>
  <c r="F4007" i="2"/>
  <c r="G4007" i="2"/>
  <c r="F4008" i="2"/>
  <c r="G4008" i="2"/>
  <c r="F4009" i="2"/>
  <c r="G4009" i="2"/>
  <c r="F4010" i="2"/>
  <c r="G4010" i="2"/>
  <c r="F4011" i="2"/>
  <c r="G4011" i="2"/>
  <c r="F4012" i="2"/>
  <c r="G4012" i="2"/>
  <c r="F4013" i="2"/>
  <c r="G4013" i="2"/>
  <c r="F4014" i="2"/>
  <c r="G4014" i="2"/>
  <c r="F4015" i="2"/>
  <c r="G4015" i="2"/>
  <c r="F4016" i="2"/>
  <c r="G4016" i="2"/>
  <c r="F4017" i="2"/>
  <c r="G4017" i="2"/>
  <c r="F4018" i="2"/>
  <c r="G4018" i="2"/>
  <c r="F4019" i="2"/>
  <c r="G4019" i="2"/>
  <c r="F4020" i="2"/>
  <c r="G4020" i="2"/>
  <c r="F4021" i="2"/>
  <c r="G4021" i="2"/>
  <c r="F4022" i="2"/>
  <c r="G4022" i="2"/>
  <c r="F4023" i="2"/>
  <c r="G4023" i="2"/>
  <c r="F4024" i="2"/>
  <c r="G4024" i="2"/>
  <c r="F4025" i="2"/>
  <c r="G4025" i="2"/>
  <c r="F4026" i="2"/>
  <c r="G4026" i="2"/>
  <c r="F4027" i="2"/>
  <c r="G4027" i="2"/>
  <c r="F4028" i="2"/>
  <c r="G4028" i="2"/>
  <c r="F4029" i="2"/>
  <c r="G4029" i="2"/>
  <c r="F4030" i="2"/>
  <c r="G4030" i="2"/>
  <c r="F4031" i="2"/>
  <c r="G4031" i="2"/>
  <c r="F4032" i="2"/>
  <c r="G4032" i="2"/>
  <c r="F4033" i="2"/>
  <c r="G4033" i="2"/>
  <c r="F4034" i="2"/>
  <c r="G4034" i="2"/>
  <c r="F4035" i="2"/>
  <c r="G4035" i="2"/>
  <c r="F4036" i="2"/>
  <c r="G4036" i="2"/>
  <c r="F4037" i="2"/>
  <c r="G4037" i="2"/>
  <c r="F4038" i="2"/>
  <c r="G4038" i="2"/>
  <c r="F4039" i="2"/>
  <c r="G4039" i="2"/>
  <c r="F4040" i="2"/>
  <c r="G4040" i="2"/>
  <c r="F4041" i="2"/>
  <c r="G4041" i="2"/>
  <c r="F4042" i="2"/>
  <c r="G4042" i="2"/>
  <c r="F4043" i="2"/>
  <c r="G4043" i="2"/>
  <c r="F4044" i="2"/>
  <c r="G4044" i="2"/>
  <c r="F4045" i="2"/>
  <c r="G4045" i="2"/>
  <c r="F4046" i="2"/>
  <c r="G4046" i="2"/>
  <c r="F4047" i="2"/>
  <c r="G4047" i="2"/>
  <c r="F4048" i="2"/>
  <c r="G4048" i="2"/>
  <c r="F4049" i="2"/>
  <c r="G4049" i="2"/>
  <c r="F4050" i="2"/>
  <c r="G4050" i="2"/>
  <c r="F4051" i="2"/>
  <c r="G4051" i="2"/>
  <c r="F4052" i="2"/>
  <c r="G4052" i="2"/>
  <c r="F4053" i="2"/>
  <c r="G4053" i="2"/>
  <c r="F4054" i="2"/>
  <c r="G4054" i="2"/>
  <c r="F4055" i="2"/>
  <c r="G4055" i="2"/>
  <c r="F4056" i="2"/>
  <c r="G4056" i="2"/>
  <c r="F4057" i="2"/>
  <c r="G4057" i="2"/>
  <c r="F4058" i="2"/>
  <c r="G4058" i="2"/>
  <c r="F4059" i="2"/>
  <c r="G4059" i="2"/>
  <c r="F4060" i="2"/>
  <c r="G4060" i="2"/>
  <c r="F4061" i="2"/>
  <c r="G4061" i="2"/>
  <c r="F4062" i="2"/>
  <c r="G4062" i="2"/>
  <c r="F4063" i="2"/>
  <c r="G4063" i="2"/>
  <c r="F4064" i="2"/>
  <c r="G4064" i="2"/>
  <c r="F4065" i="2"/>
  <c r="G4065" i="2"/>
  <c r="F4066" i="2"/>
  <c r="G4066" i="2"/>
  <c r="F4067" i="2"/>
  <c r="G4067" i="2"/>
  <c r="F4068" i="2"/>
  <c r="G4068" i="2"/>
  <c r="F4069" i="2"/>
  <c r="G4069" i="2"/>
  <c r="F4070" i="2"/>
  <c r="G4070" i="2"/>
  <c r="F4071" i="2"/>
  <c r="G4071" i="2"/>
  <c r="F4072" i="2"/>
  <c r="G4072" i="2"/>
  <c r="F4073" i="2"/>
  <c r="G4073" i="2"/>
  <c r="F4074" i="2"/>
  <c r="G4074" i="2"/>
  <c r="F4075" i="2"/>
  <c r="G4075" i="2"/>
  <c r="F4076" i="2"/>
  <c r="G4076" i="2"/>
  <c r="F4077" i="2"/>
  <c r="G4077" i="2"/>
  <c r="F4078" i="2"/>
  <c r="G4078" i="2"/>
  <c r="F4079" i="2"/>
  <c r="G4079" i="2"/>
  <c r="F4080" i="2"/>
  <c r="G4080" i="2"/>
  <c r="F4081" i="2"/>
  <c r="G4081" i="2"/>
  <c r="F4082" i="2"/>
  <c r="G4082" i="2"/>
  <c r="F4083" i="2"/>
  <c r="G4083" i="2"/>
  <c r="F4084" i="2"/>
  <c r="G4084" i="2"/>
  <c r="F4085" i="2"/>
  <c r="G4085" i="2"/>
  <c r="F4086" i="2"/>
  <c r="G4086" i="2"/>
  <c r="F4087" i="2"/>
  <c r="G4087" i="2"/>
  <c r="F4088" i="2"/>
  <c r="G4088" i="2"/>
  <c r="F4089" i="2"/>
  <c r="G4089" i="2"/>
  <c r="F4090" i="2"/>
  <c r="G4090" i="2"/>
  <c r="F4091" i="2"/>
  <c r="G4091" i="2"/>
  <c r="F4092" i="2"/>
  <c r="G4092" i="2"/>
  <c r="F4093" i="2"/>
  <c r="G4093" i="2"/>
  <c r="F4094" i="2"/>
  <c r="G4094" i="2"/>
  <c r="F4095" i="2"/>
  <c r="G4095" i="2"/>
  <c r="F4096" i="2"/>
  <c r="G4096" i="2"/>
  <c r="F4097" i="2"/>
  <c r="G4097" i="2"/>
  <c r="F4098" i="2"/>
  <c r="G4098" i="2"/>
  <c r="F4099" i="2"/>
  <c r="G4099" i="2"/>
  <c r="F4100" i="2"/>
  <c r="G4100" i="2"/>
  <c r="F4101" i="2"/>
  <c r="G4101" i="2"/>
  <c r="F4102" i="2"/>
  <c r="G4102" i="2"/>
  <c r="F4103" i="2"/>
  <c r="G4103" i="2"/>
  <c r="F4104" i="2"/>
  <c r="G4104" i="2"/>
  <c r="F4105" i="2"/>
  <c r="G4105" i="2"/>
  <c r="F4106" i="2"/>
  <c r="G4106" i="2"/>
  <c r="F4107" i="2"/>
  <c r="G4107" i="2"/>
  <c r="F4108" i="2"/>
  <c r="G4108" i="2"/>
  <c r="F4109" i="2"/>
  <c r="G4109" i="2"/>
  <c r="F4110" i="2"/>
  <c r="G4110" i="2"/>
  <c r="F4111" i="2"/>
  <c r="G4111" i="2"/>
  <c r="F4112" i="2"/>
  <c r="G4112" i="2"/>
  <c r="F4113" i="2"/>
  <c r="G4113" i="2"/>
  <c r="F4114" i="2"/>
  <c r="G4114" i="2"/>
  <c r="F4115" i="2"/>
  <c r="G4115" i="2"/>
  <c r="F4116" i="2"/>
  <c r="G4116" i="2"/>
  <c r="F4117" i="2"/>
  <c r="G4117" i="2"/>
  <c r="F4118" i="2"/>
  <c r="G4118" i="2"/>
  <c r="F4119" i="2"/>
  <c r="G4119" i="2"/>
  <c r="F4120" i="2"/>
  <c r="G4120" i="2"/>
  <c r="F4121" i="2"/>
  <c r="G4121" i="2"/>
  <c r="F4122" i="2"/>
  <c r="G4122" i="2"/>
  <c r="F4123" i="2"/>
  <c r="G4123" i="2"/>
  <c r="F4124" i="2"/>
  <c r="G4124" i="2"/>
  <c r="F4125" i="2"/>
  <c r="G4125" i="2"/>
  <c r="F4126" i="2"/>
  <c r="G4126" i="2"/>
  <c r="F4127" i="2"/>
  <c r="G4127" i="2"/>
  <c r="F4128" i="2"/>
  <c r="G4128" i="2"/>
  <c r="F4129" i="2"/>
  <c r="G4129" i="2"/>
  <c r="F4130" i="2"/>
  <c r="G4130" i="2"/>
  <c r="F4131" i="2"/>
  <c r="G4131" i="2"/>
  <c r="F4132" i="2"/>
  <c r="G4132" i="2"/>
  <c r="F4133" i="2"/>
  <c r="G4133" i="2"/>
  <c r="F4134" i="2"/>
  <c r="G4134" i="2"/>
  <c r="F4135" i="2"/>
  <c r="G4135" i="2"/>
  <c r="F4136" i="2"/>
  <c r="G4136" i="2"/>
  <c r="F4137" i="2"/>
  <c r="G4137" i="2"/>
  <c r="F4138" i="2"/>
  <c r="G4138" i="2"/>
  <c r="F4139" i="2"/>
  <c r="G4139" i="2"/>
  <c r="F4140" i="2"/>
  <c r="G4140" i="2"/>
  <c r="F4141" i="2"/>
  <c r="G4141" i="2"/>
  <c r="F4142" i="2"/>
  <c r="G4142" i="2"/>
  <c r="F4143" i="2"/>
  <c r="G4143" i="2"/>
  <c r="F4144" i="2"/>
  <c r="G4144" i="2"/>
  <c r="F4145" i="2"/>
  <c r="G4145" i="2"/>
  <c r="F4146" i="2"/>
  <c r="G4146" i="2"/>
  <c r="F4147" i="2"/>
  <c r="G4147" i="2"/>
  <c r="F4148" i="2"/>
  <c r="G4148" i="2"/>
  <c r="F4149" i="2"/>
  <c r="G4149" i="2"/>
  <c r="F4150" i="2"/>
  <c r="G4150" i="2"/>
  <c r="F4151" i="2"/>
  <c r="G4151" i="2"/>
  <c r="F4152" i="2"/>
  <c r="G4152" i="2"/>
  <c r="F4153" i="2"/>
  <c r="G4153" i="2"/>
  <c r="F4154" i="2"/>
  <c r="G4154" i="2"/>
  <c r="F4155" i="2"/>
  <c r="G4155" i="2"/>
  <c r="F4156" i="2"/>
  <c r="G4156" i="2"/>
  <c r="F4157" i="2"/>
  <c r="G4157" i="2"/>
  <c r="F4158" i="2"/>
  <c r="G4158" i="2"/>
  <c r="F4159" i="2"/>
  <c r="G4159" i="2"/>
  <c r="F4160" i="2"/>
  <c r="G4160" i="2"/>
  <c r="F4161" i="2"/>
  <c r="G4161" i="2"/>
  <c r="F4162" i="2"/>
  <c r="G4162" i="2"/>
  <c r="F4163" i="2"/>
  <c r="G4163" i="2"/>
  <c r="F4164" i="2"/>
  <c r="G4164" i="2"/>
  <c r="F4165" i="2"/>
  <c r="G4165" i="2"/>
  <c r="F4166" i="2"/>
  <c r="G4166" i="2"/>
  <c r="F4167" i="2"/>
  <c r="G4167" i="2"/>
  <c r="F4168" i="2"/>
  <c r="G4168" i="2"/>
  <c r="F4169" i="2"/>
  <c r="G4169" i="2"/>
  <c r="F4170" i="2"/>
  <c r="G4170" i="2"/>
  <c r="F4171" i="2"/>
  <c r="G4171" i="2"/>
  <c r="F4172" i="2"/>
  <c r="G4172" i="2"/>
  <c r="F4173" i="2"/>
  <c r="G4173" i="2"/>
  <c r="F4174" i="2"/>
  <c r="G4174" i="2"/>
  <c r="F4175" i="2"/>
  <c r="G4175" i="2"/>
  <c r="F4176" i="2"/>
  <c r="G4176" i="2"/>
  <c r="F4177" i="2"/>
  <c r="G4177" i="2"/>
  <c r="F4178" i="2"/>
  <c r="G4178" i="2"/>
  <c r="F4179" i="2"/>
  <c r="G4179" i="2"/>
  <c r="F4180" i="2"/>
  <c r="G4180" i="2"/>
  <c r="F4181" i="2"/>
  <c r="G4181" i="2"/>
  <c r="F4182" i="2"/>
  <c r="G4182" i="2"/>
  <c r="F4183" i="2"/>
  <c r="G4183" i="2"/>
  <c r="F4184" i="2"/>
  <c r="G4184" i="2"/>
  <c r="F4185" i="2"/>
  <c r="G4185" i="2"/>
  <c r="F4186" i="2"/>
  <c r="G4186" i="2"/>
  <c r="F4187" i="2"/>
  <c r="G4187" i="2"/>
  <c r="F4188" i="2"/>
  <c r="G4188" i="2"/>
  <c r="F4189" i="2"/>
  <c r="G4189" i="2"/>
  <c r="F4190" i="2"/>
  <c r="G4190" i="2"/>
  <c r="F4191" i="2"/>
  <c r="G4191" i="2"/>
  <c r="F4192" i="2"/>
  <c r="G4192" i="2"/>
  <c r="F4193" i="2"/>
  <c r="G4193" i="2"/>
  <c r="F4194" i="2"/>
  <c r="G4194" i="2"/>
  <c r="F4195" i="2"/>
  <c r="G4195" i="2"/>
  <c r="F4196" i="2"/>
  <c r="G4196" i="2"/>
  <c r="F4197" i="2"/>
  <c r="G4197" i="2"/>
  <c r="F4198" i="2"/>
  <c r="G4198" i="2"/>
  <c r="F4199" i="2"/>
  <c r="G4199" i="2"/>
  <c r="F4200" i="2"/>
  <c r="G4200" i="2"/>
  <c r="F4201" i="2"/>
  <c r="G4201" i="2"/>
  <c r="F4202" i="2"/>
  <c r="G4202" i="2"/>
  <c r="F4203" i="2"/>
  <c r="G4203" i="2"/>
  <c r="F4204" i="2"/>
  <c r="G4204" i="2"/>
  <c r="F4205" i="2"/>
  <c r="G4205" i="2"/>
  <c r="F4206" i="2"/>
  <c r="G4206" i="2"/>
  <c r="F4207" i="2"/>
  <c r="G4207" i="2"/>
  <c r="F4208" i="2"/>
  <c r="G4208" i="2"/>
  <c r="F4209" i="2"/>
  <c r="G4209" i="2"/>
  <c r="F4210" i="2"/>
  <c r="G4210" i="2"/>
  <c r="F4211" i="2"/>
  <c r="G4211" i="2"/>
  <c r="F4212" i="2"/>
  <c r="G4212" i="2"/>
  <c r="F4213" i="2"/>
  <c r="G4213" i="2"/>
  <c r="F4214" i="2"/>
  <c r="G4214" i="2"/>
  <c r="F4215" i="2"/>
  <c r="G4215" i="2"/>
  <c r="F4216" i="2"/>
  <c r="G4216" i="2"/>
  <c r="F4217" i="2"/>
  <c r="G4217" i="2"/>
  <c r="F4218" i="2"/>
  <c r="G4218" i="2"/>
  <c r="F4219" i="2"/>
  <c r="G4219" i="2"/>
  <c r="F4220" i="2"/>
  <c r="G4220" i="2"/>
  <c r="F4221" i="2"/>
  <c r="G4221" i="2"/>
  <c r="F4222" i="2"/>
  <c r="G4222" i="2"/>
  <c r="F4223" i="2"/>
  <c r="G4223" i="2"/>
  <c r="F4224" i="2"/>
  <c r="G4224" i="2"/>
  <c r="F4225" i="2"/>
  <c r="G4225" i="2"/>
  <c r="F4226" i="2"/>
  <c r="G4226" i="2"/>
  <c r="F4227" i="2"/>
  <c r="G4227" i="2"/>
  <c r="F4228" i="2"/>
  <c r="G4228" i="2"/>
  <c r="F4229" i="2"/>
  <c r="G4229" i="2"/>
  <c r="F4230" i="2"/>
  <c r="G4230" i="2"/>
  <c r="F4231" i="2"/>
  <c r="G4231" i="2"/>
  <c r="F4232" i="2"/>
  <c r="G4232" i="2"/>
  <c r="F4233" i="2"/>
  <c r="G4233" i="2"/>
  <c r="F4234" i="2"/>
  <c r="G4234" i="2"/>
  <c r="F4235" i="2"/>
  <c r="G4235" i="2"/>
  <c r="F4236" i="2"/>
  <c r="G4236" i="2"/>
  <c r="F4237" i="2"/>
  <c r="G4237" i="2"/>
  <c r="F4238" i="2"/>
  <c r="G4238" i="2"/>
  <c r="F4239" i="2"/>
  <c r="G4239" i="2"/>
  <c r="F4240" i="2"/>
  <c r="G4240" i="2"/>
  <c r="F4241" i="2"/>
  <c r="G4241" i="2"/>
  <c r="F4242" i="2"/>
  <c r="G4242" i="2"/>
  <c r="F4243" i="2"/>
  <c r="G4243" i="2"/>
  <c r="F4244" i="2"/>
  <c r="G4244" i="2"/>
  <c r="F4245" i="2"/>
  <c r="G4245" i="2"/>
  <c r="F4246" i="2"/>
  <c r="G4246" i="2"/>
  <c r="F4247" i="2"/>
  <c r="G4247" i="2"/>
  <c r="F4248" i="2"/>
  <c r="G4248" i="2"/>
  <c r="F4249" i="2"/>
  <c r="G4249" i="2"/>
  <c r="F4250" i="2"/>
  <c r="G4250" i="2"/>
  <c r="F4251" i="2"/>
  <c r="G4251" i="2"/>
  <c r="F4252" i="2"/>
  <c r="G4252" i="2"/>
  <c r="F4253" i="2"/>
  <c r="G4253" i="2"/>
  <c r="F4254" i="2"/>
  <c r="G4254" i="2"/>
  <c r="F4255" i="2"/>
  <c r="G4255" i="2"/>
  <c r="F4256" i="2"/>
  <c r="G4256" i="2"/>
  <c r="F4257" i="2"/>
  <c r="G4257" i="2"/>
  <c r="F4258" i="2"/>
  <c r="G4258" i="2"/>
  <c r="F4259" i="2"/>
  <c r="G4259" i="2"/>
  <c r="F4260" i="2"/>
  <c r="G4260" i="2"/>
  <c r="F4261" i="2"/>
  <c r="G4261" i="2"/>
  <c r="F4262" i="2"/>
  <c r="G4262" i="2"/>
  <c r="F4263" i="2"/>
  <c r="G4263" i="2"/>
  <c r="F4264" i="2"/>
  <c r="G4264" i="2"/>
  <c r="F4265" i="2"/>
  <c r="G4265" i="2"/>
  <c r="F4266" i="2"/>
  <c r="G4266" i="2"/>
  <c r="F4267" i="2"/>
  <c r="G4267" i="2"/>
  <c r="F4268" i="2"/>
  <c r="G4268" i="2"/>
  <c r="F4269" i="2"/>
  <c r="G4269" i="2"/>
  <c r="F4270" i="2"/>
  <c r="G4270" i="2"/>
  <c r="F4271" i="2"/>
  <c r="G4271" i="2"/>
  <c r="F4272" i="2"/>
  <c r="G4272" i="2"/>
  <c r="F4273" i="2"/>
  <c r="G4273" i="2"/>
  <c r="F4274" i="2"/>
  <c r="G4274" i="2"/>
  <c r="F4275" i="2"/>
  <c r="G4275" i="2"/>
  <c r="F4276" i="2"/>
  <c r="G4276" i="2"/>
  <c r="F4277" i="2"/>
  <c r="G4277" i="2"/>
  <c r="F4278" i="2"/>
  <c r="G4278" i="2"/>
  <c r="F4279" i="2"/>
  <c r="G4279" i="2"/>
  <c r="F4280" i="2"/>
  <c r="G4280" i="2"/>
  <c r="F4281" i="2"/>
  <c r="G4281" i="2"/>
  <c r="F4282" i="2"/>
  <c r="G4282" i="2"/>
  <c r="F4283" i="2"/>
  <c r="G4283" i="2"/>
  <c r="F4284" i="2"/>
  <c r="G4284" i="2"/>
  <c r="F4285" i="2"/>
  <c r="G4285" i="2"/>
  <c r="F4286" i="2"/>
  <c r="G4286" i="2"/>
  <c r="F4287" i="2"/>
  <c r="G4287" i="2"/>
  <c r="F4288" i="2"/>
  <c r="G4288" i="2"/>
  <c r="F4289" i="2"/>
  <c r="G4289" i="2"/>
  <c r="F4290" i="2"/>
  <c r="G4290" i="2"/>
  <c r="F4291" i="2"/>
  <c r="G4291" i="2"/>
  <c r="F4292" i="2"/>
  <c r="G4292" i="2"/>
  <c r="F4293" i="2"/>
  <c r="G4293" i="2"/>
  <c r="F4294" i="2"/>
  <c r="G4294" i="2"/>
  <c r="F4295" i="2"/>
  <c r="G4295" i="2"/>
  <c r="F4296" i="2"/>
  <c r="G4296" i="2"/>
  <c r="F4297" i="2"/>
  <c r="G4297" i="2"/>
  <c r="F4298" i="2"/>
  <c r="G4298" i="2"/>
  <c r="F4299" i="2"/>
  <c r="G4299" i="2"/>
  <c r="F4300" i="2"/>
  <c r="G4300" i="2"/>
  <c r="F4301" i="2"/>
  <c r="G4301" i="2"/>
  <c r="F4302" i="2"/>
  <c r="G4302" i="2"/>
  <c r="F4303" i="2"/>
  <c r="G4303" i="2"/>
  <c r="F4304" i="2"/>
  <c r="G4304" i="2"/>
  <c r="F4305" i="2"/>
  <c r="G4305" i="2"/>
  <c r="F4306" i="2"/>
  <c r="G4306" i="2"/>
  <c r="F4307" i="2"/>
  <c r="G4307" i="2"/>
  <c r="F4308" i="2"/>
  <c r="G4308" i="2"/>
  <c r="F4309" i="2"/>
  <c r="G4309" i="2"/>
  <c r="F4310" i="2"/>
  <c r="G4310" i="2"/>
  <c r="F4311" i="2"/>
  <c r="G4311" i="2"/>
  <c r="F4312" i="2"/>
  <c r="G4312" i="2"/>
  <c r="F4313" i="2"/>
  <c r="G4313" i="2"/>
  <c r="F4314" i="2"/>
  <c r="G4314" i="2"/>
  <c r="F4315" i="2"/>
  <c r="G4315" i="2"/>
  <c r="F4316" i="2"/>
  <c r="G4316" i="2"/>
  <c r="F4317" i="2"/>
  <c r="G4317" i="2"/>
  <c r="F4318" i="2"/>
  <c r="G4318" i="2"/>
  <c r="F4319" i="2"/>
  <c r="G4319" i="2"/>
  <c r="F4320" i="2"/>
  <c r="G4320" i="2"/>
  <c r="F4321" i="2"/>
  <c r="G4321" i="2"/>
  <c r="F4322" i="2"/>
  <c r="G4322" i="2"/>
  <c r="F4323" i="2"/>
  <c r="G4323" i="2"/>
  <c r="F4324" i="2"/>
  <c r="G4324" i="2"/>
  <c r="F4325" i="2"/>
  <c r="G4325" i="2"/>
  <c r="F4326" i="2"/>
  <c r="G4326" i="2"/>
  <c r="F4327" i="2"/>
  <c r="G4327" i="2"/>
  <c r="F4328" i="2"/>
  <c r="G4328" i="2"/>
  <c r="F4329" i="2"/>
  <c r="G4329" i="2"/>
  <c r="F4330" i="2"/>
  <c r="G4330" i="2"/>
  <c r="F4331" i="2"/>
  <c r="G4331" i="2"/>
  <c r="F4332" i="2"/>
  <c r="G4332" i="2"/>
  <c r="F4333" i="2"/>
  <c r="G4333" i="2"/>
  <c r="F4334" i="2"/>
  <c r="G4334" i="2"/>
  <c r="F4335" i="2"/>
  <c r="G4335" i="2"/>
  <c r="F4336" i="2"/>
  <c r="G4336" i="2"/>
  <c r="F4337" i="2"/>
  <c r="G4337" i="2"/>
  <c r="F4338" i="2"/>
  <c r="G4338" i="2"/>
  <c r="F4339" i="2"/>
  <c r="G4339" i="2"/>
  <c r="F4340" i="2"/>
  <c r="G4340" i="2"/>
  <c r="F4341" i="2"/>
  <c r="G4341" i="2"/>
  <c r="F4342" i="2"/>
  <c r="G4342" i="2"/>
  <c r="F4343" i="2"/>
  <c r="G4343" i="2"/>
  <c r="F4344" i="2"/>
  <c r="G4344" i="2"/>
  <c r="F4345" i="2"/>
  <c r="G4345" i="2"/>
  <c r="F4346" i="2"/>
  <c r="G4346" i="2"/>
  <c r="F4347" i="2"/>
  <c r="G4347" i="2"/>
  <c r="F4348" i="2"/>
  <c r="G4348" i="2"/>
  <c r="F4349" i="2"/>
  <c r="G4349" i="2"/>
  <c r="F4350" i="2"/>
  <c r="G4350" i="2"/>
  <c r="F4351" i="2"/>
  <c r="G4351" i="2"/>
  <c r="F4352" i="2"/>
  <c r="G4352" i="2"/>
  <c r="F4353" i="2"/>
  <c r="G4353" i="2"/>
  <c r="F4354" i="2"/>
  <c r="G4354" i="2"/>
  <c r="F4355" i="2"/>
  <c r="G4355" i="2"/>
  <c r="F4356" i="2"/>
  <c r="G4356" i="2"/>
  <c r="F4357" i="2"/>
  <c r="G4357" i="2"/>
  <c r="F4358" i="2"/>
  <c r="G4358" i="2"/>
  <c r="F4359" i="2"/>
  <c r="G4359" i="2"/>
  <c r="F4360" i="2"/>
  <c r="G4360" i="2"/>
  <c r="F4361" i="2"/>
  <c r="G4361" i="2"/>
  <c r="F4362" i="2"/>
  <c r="G4362" i="2"/>
  <c r="F4363" i="2"/>
  <c r="G4363" i="2"/>
  <c r="F4364" i="2"/>
  <c r="G4364" i="2"/>
  <c r="F4365" i="2"/>
  <c r="G4365" i="2"/>
  <c r="F4366" i="2"/>
  <c r="G4366" i="2"/>
  <c r="F4367" i="2"/>
  <c r="G4367" i="2"/>
  <c r="F4368" i="2"/>
  <c r="G4368" i="2"/>
  <c r="F4369" i="2"/>
  <c r="G4369" i="2"/>
  <c r="F4370" i="2"/>
  <c r="G4370" i="2"/>
  <c r="F4371" i="2"/>
  <c r="G4371" i="2"/>
  <c r="F4372" i="2"/>
  <c r="G4372" i="2"/>
  <c r="F4373" i="2"/>
  <c r="G4373" i="2"/>
  <c r="F4374" i="2"/>
  <c r="G4374" i="2"/>
  <c r="F4375" i="2"/>
  <c r="G4375" i="2"/>
  <c r="F4376" i="2"/>
  <c r="G4376" i="2"/>
  <c r="F4377" i="2"/>
  <c r="G4377" i="2"/>
  <c r="F4378" i="2"/>
  <c r="G4378" i="2"/>
  <c r="F4379" i="2"/>
  <c r="G4379" i="2"/>
  <c r="F4380" i="2"/>
  <c r="G4380" i="2"/>
  <c r="F4381" i="2"/>
  <c r="G4381" i="2"/>
  <c r="F4382" i="2"/>
  <c r="G4382" i="2"/>
  <c r="F4383" i="2"/>
  <c r="G4383" i="2"/>
  <c r="F4384" i="2"/>
  <c r="G4384" i="2"/>
  <c r="F4385" i="2"/>
  <c r="G4385" i="2"/>
  <c r="F4386" i="2"/>
  <c r="G4386" i="2"/>
  <c r="F4387" i="2"/>
  <c r="G4387" i="2"/>
  <c r="F4388" i="2"/>
  <c r="G4388" i="2"/>
  <c r="F4389" i="2"/>
  <c r="G4389" i="2"/>
  <c r="F4390" i="2"/>
  <c r="G4390" i="2"/>
  <c r="F4391" i="2"/>
  <c r="G4391" i="2"/>
  <c r="F4392" i="2"/>
  <c r="G4392" i="2"/>
  <c r="F4393" i="2"/>
  <c r="G4393" i="2"/>
  <c r="F4394" i="2"/>
  <c r="G4394" i="2"/>
  <c r="F4395" i="2"/>
  <c r="G4395" i="2"/>
  <c r="F4396" i="2"/>
  <c r="G4396" i="2"/>
  <c r="F4397" i="2"/>
  <c r="G4397" i="2"/>
  <c r="F4398" i="2"/>
  <c r="G4398" i="2"/>
  <c r="F4399" i="2"/>
  <c r="G4399" i="2"/>
  <c r="F4400" i="2"/>
  <c r="G4400" i="2"/>
  <c r="F4401" i="2"/>
  <c r="G4401" i="2"/>
  <c r="F4402" i="2"/>
  <c r="G4402" i="2"/>
  <c r="F4403" i="2"/>
  <c r="G4403" i="2"/>
  <c r="F4404" i="2"/>
  <c r="G4404" i="2"/>
  <c r="F4405" i="2"/>
  <c r="G4405" i="2"/>
  <c r="F4406" i="2"/>
  <c r="G4406" i="2"/>
  <c r="F4407" i="2"/>
  <c r="G4407" i="2"/>
  <c r="F4408" i="2"/>
  <c r="G4408" i="2"/>
  <c r="F4409" i="2"/>
  <c r="G4409" i="2"/>
  <c r="F4410" i="2"/>
  <c r="G4410" i="2"/>
  <c r="F4411" i="2"/>
  <c r="G4411" i="2"/>
  <c r="F4412" i="2"/>
  <c r="G4412" i="2"/>
  <c r="F4413" i="2"/>
  <c r="G4413" i="2"/>
  <c r="F4414" i="2"/>
  <c r="G4414" i="2"/>
  <c r="F4415" i="2"/>
  <c r="G4415" i="2"/>
  <c r="F4416" i="2"/>
  <c r="G4416" i="2"/>
  <c r="F4417" i="2"/>
  <c r="G4417" i="2"/>
  <c r="F4418" i="2"/>
  <c r="G4418" i="2"/>
  <c r="F4419" i="2"/>
  <c r="G4419" i="2"/>
  <c r="F4420" i="2"/>
  <c r="G4420" i="2"/>
  <c r="F4421" i="2"/>
  <c r="G4421" i="2"/>
  <c r="F4422" i="2"/>
  <c r="G4422" i="2"/>
  <c r="F4423" i="2"/>
  <c r="G4423" i="2"/>
  <c r="F4424" i="2"/>
  <c r="G4424" i="2"/>
  <c r="F4425" i="2"/>
  <c r="G4425" i="2"/>
  <c r="F4426" i="2"/>
  <c r="G4426" i="2"/>
  <c r="F4427" i="2"/>
  <c r="G4427" i="2"/>
  <c r="F4428" i="2"/>
  <c r="G4428" i="2"/>
  <c r="F4429" i="2"/>
  <c r="G4429" i="2"/>
  <c r="F4430" i="2"/>
  <c r="G4430" i="2"/>
  <c r="F4431" i="2"/>
  <c r="G4431" i="2"/>
  <c r="F4432" i="2"/>
  <c r="G4432" i="2"/>
  <c r="F4433" i="2"/>
  <c r="G4433" i="2"/>
  <c r="F4434" i="2"/>
  <c r="G4434" i="2"/>
  <c r="F4435" i="2"/>
  <c r="G4435" i="2"/>
  <c r="F4436" i="2"/>
  <c r="G4436" i="2"/>
  <c r="F4437" i="2"/>
  <c r="G4437" i="2"/>
  <c r="F4438" i="2"/>
  <c r="G4438" i="2"/>
  <c r="F4439" i="2"/>
  <c r="G4439" i="2"/>
  <c r="F4440" i="2"/>
  <c r="G4440" i="2"/>
  <c r="F4441" i="2"/>
  <c r="G4441" i="2"/>
  <c r="F4442" i="2"/>
  <c r="G4442" i="2"/>
  <c r="F4443" i="2"/>
  <c r="G4443" i="2"/>
  <c r="F4444" i="2"/>
  <c r="G4444" i="2"/>
  <c r="F4445" i="2"/>
  <c r="G4445" i="2"/>
  <c r="F4446" i="2"/>
  <c r="G4446" i="2"/>
  <c r="F4447" i="2"/>
  <c r="G4447" i="2"/>
  <c r="F4448" i="2"/>
  <c r="G4448" i="2"/>
  <c r="F4449" i="2"/>
  <c r="G4449" i="2"/>
  <c r="F4450" i="2"/>
  <c r="G4450" i="2"/>
  <c r="F4451" i="2"/>
  <c r="G4451" i="2"/>
  <c r="F4452" i="2"/>
  <c r="G4452" i="2"/>
  <c r="F4453" i="2"/>
  <c r="G4453" i="2"/>
  <c r="F4454" i="2"/>
  <c r="G4454" i="2"/>
  <c r="F4455" i="2"/>
  <c r="G4455" i="2"/>
  <c r="F4456" i="2"/>
  <c r="G4456" i="2"/>
  <c r="F4457" i="2"/>
  <c r="G4457" i="2"/>
  <c r="F4458" i="2"/>
  <c r="G4458" i="2"/>
  <c r="F4459" i="2"/>
  <c r="G4459" i="2"/>
  <c r="F4460" i="2"/>
  <c r="G4460" i="2"/>
  <c r="F4461" i="2"/>
  <c r="G4461" i="2"/>
  <c r="F4462" i="2"/>
  <c r="G4462" i="2"/>
  <c r="F4463" i="2"/>
  <c r="G4463" i="2"/>
  <c r="F4464" i="2"/>
  <c r="G4464" i="2"/>
  <c r="F4465" i="2"/>
  <c r="G4465" i="2"/>
  <c r="F4466" i="2"/>
  <c r="G4466" i="2"/>
  <c r="F4467" i="2"/>
  <c r="G4467" i="2"/>
  <c r="F4468" i="2"/>
  <c r="G4468" i="2"/>
  <c r="F4469" i="2"/>
  <c r="G4469" i="2"/>
  <c r="F4470" i="2"/>
  <c r="G4470" i="2"/>
  <c r="F4471" i="2"/>
  <c r="G4471" i="2"/>
  <c r="F4472" i="2"/>
  <c r="G4472" i="2"/>
  <c r="F4473" i="2"/>
  <c r="G4473" i="2"/>
  <c r="F4474" i="2"/>
  <c r="G4474" i="2"/>
  <c r="F4475" i="2"/>
  <c r="G4475" i="2"/>
  <c r="F4476" i="2"/>
  <c r="G4476" i="2"/>
  <c r="F4477" i="2"/>
  <c r="G4477" i="2"/>
  <c r="F4478" i="2"/>
  <c r="G4478" i="2"/>
  <c r="F4479" i="2"/>
  <c r="G4479" i="2"/>
  <c r="F4480" i="2"/>
  <c r="G4480" i="2"/>
  <c r="F4481" i="2"/>
  <c r="G4481" i="2"/>
  <c r="F4482" i="2"/>
  <c r="G4482" i="2"/>
  <c r="F4483" i="2"/>
  <c r="G4483" i="2"/>
  <c r="F4484" i="2"/>
  <c r="G4484" i="2"/>
  <c r="F4485" i="2"/>
  <c r="G4485" i="2"/>
  <c r="F4486" i="2"/>
  <c r="G4486" i="2"/>
  <c r="F4487" i="2"/>
  <c r="G4487" i="2"/>
  <c r="F4488" i="2"/>
  <c r="G4488" i="2"/>
  <c r="F4489" i="2"/>
  <c r="G4489" i="2"/>
  <c r="F4490" i="2"/>
  <c r="G4490" i="2"/>
  <c r="F4491" i="2"/>
  <c r="G4491" i="2"/>
  <c r="F4492" i="2"/>
  <c r="G4492" i="2"/>
  <c r="F4493" i="2"/>
  <c r="G4493" i="2"/>
  <c r="F4494" i="2"/>
  <c r="G4494" i="2"/>
  <c r="F4495" i="2"/>
  <c r="G4495" i="2"/>
  <c r="F4496" i="2"/>
  <c r="G4496" i="2"/>
  <c r="F4497" i="2"/>
  <c r="G4497" i="2"/>
  <c r="F4498" i="2"/>
  <c r="G4498" i="2"/>
  <c r="F4499" i="2"/>
  <c r="G4499" i="2"/>
  <c r="F4500" i="2"/>
  <c r="G4500" i="2"/>
  <c r="F4501" i="2"/>
  <c r="G4501" i="2"/>
  <c r="F4502" i="2"/>
  <c r="G4502" i="2"/>
  <c r="F4503" i="2"/>
  <c r="G4503" i="2"/>
  <c r="F4504" i="2"/>
  <c r="G4504" i="2"/>
  <c r="F4505" i="2"/>
  <c r="G4505" i="2"/>
  <c r="F4506" i="2"/>
  <c r="G4506" i="2"/>
  <c r="F4507" i="2"/>
  <c r="G4507" i="2"/>
  <c r="F4508" i="2"/>
  <c r="G4508" i="2"/>
  <c r="F4509" i="2"/>
  <c r="G4509" i="2"/>
  <c r="F4510" i="2"/>
  <c r="G4510" i="2"/>
  <c r="F4511" i="2"/>
  <c r="G4511" i="2"/>
  <c r="F4512" i="2"/>
  <c r="G4512" i="2"/>
  <c r="F4513" i="2"/>
  <c r="G4513" i="2"/>
  <c r="F4514" i="2"/>
  <c r="G4514" i="2"/>
  <c r="F4515" i="2"/>
  <c r="G4515" i="2"/>
  <c r="F4516" i="2"/>
  <c r="G4516" i="2"/>
  <c r="F4517" i="2"/>
  <c r="G4517" i="2"/>
  <c r="F4518" i="2"/>
  <c r="G4518" i="2"/>
  <c r="F4519" i="2"/>
  <c r="G4519" i="2"/>
  <c r="F4520" i="2"/>
  <c r="G4520" i="2"/>
  <c r="F4521" i="2"/>
  <c r="G4521" i="2"/>
  <c r="F4522" i="2"/>
  <c r="G4522" i="2"/>
  <c r="F4523" i="2"/>
  <c r="G4523" i="2"/>
  <c r="F4524" i="2"/>
  <c r="G4524" i="2"/>
  <c r="F4525" i="2"/>
  <c r="G4525" i="2"/>
  <c r="F4526" i="2"/>
  <c r="G4526" i="2"/>
  <c r="F4527" i="2"/>
  <c r="G4527" i="2"/>
  <c r="F4528" i="2"/>
  <c r="G4528" i="2"/>
  <c r="F4529" i="2"/>
  <c r="G4529" i="2"/>
  <c r="F4530" i="2"/>
  <c r="G4530" i="2"/>
  <c r="F4531" i="2"/>
  <c r="G4531" i="2"/>
  <c r="F4532" i="2"/>
  <c r="G4532" i="2"/>
  <c r="F4533" i="2"/>
  <c r="G4533" i="2"/>
  <c r="F4534" i="2"/>
  <c r="G4534" i="2"/>
  <c r="F4535" i="2"/>
  <c r="G4535" i="2"/>
  <c r="F4536" i="2"/>
  <c r="G4536" i="2"/>
  <c r="F4537" i="2"/>
  <c r="G4537" i="2"/>
  <c r="F4538" i="2"/>
  <c r="G4538" i="2"/>
  <c r="F4539" i="2"/>
  <c r="G4539" i="2"/>
  <c r="F4540" i="2"/>
  <c r="G4540" i="2"/>
  <c r="F4541" i="2"/>
  <c r="G4541" i="2"/>
  <c r="F4542" i="2"/>
  <c r="G4542" i="2"/>
  <c r="F4543" i="2"/>
  <c r="G4543" i="2"/>
  <c r="F4544" i="2"/>
  <c r="G4544" i="2"/>
  <c r="F4545" i="2"/>
  <c r="G4545" i="2"/>
  <c r="F4546" i="2"/>
  <c r="G4546" i="2"/>
  <c r="F4547" i="2"/>
  <c r="G4547" i="2"/>
  <c r="F4548" i="2"/>
  <c r="G4548" i="2"/>
  <c r="F4549" i="2"/>
  <c r="G4549" i="2"/>
  <c r="F4550" i="2"/>
  <c r="G4550" i="2"/>
  <c r="F4551" i="2"/>
  <c r="G4551" i="2"/>
  <c r="F4552" i="2"/>
  <c r="G4552" i="2"/>
  <c r="F4553" i="2"/>
  <c r="G4553" i="2"/>
  <c r="F4554" i="2"/>
  <c r="G4554" i="2"/>
  <c r="F4555" i="2"/>
  <c r="G4555" i="2"/>
  <c r="F4556" i="2"/>
  <c r="G4556" i="2"/>
  <c r="F4557" i="2"/>
  <c r="G4557" i="2"/>
  <c r="F4558" i="2"/>
  <c r="G4558" i="2"/>
  <c r="F4559" i="2"/>
  <c r="G4559" i="2"/>
  <c r="F4560" i="2"/>
  <c r="G4560" i="2"/>
  <c r="F4561" i="2"/>
  <c r="G4561" i="2"/>
  <c r="F4562" i="2"/>
  <c r="G4562" i="2"/>
  <c r="F4563" i="2"/>
  <c r="G4563" i="2"/>
  <c r="F4564" i="2"/>
  <c r="G4564" i="2"/>
  <c r="F4565" i="2"/>
  <c r="G4565" i="2"/>
  <c r="F4566" i="2"/>
  <c r="G4566" i="2"/>
  <c r="F4567" i="2"/>
  <c r="G4567" i="2"/>
  <c r="F4568" i="2"/>
  <c r="G4568" i="2"/>
  <c r="F4569" i="2"/>
  <c r="G4569" i="2"/>
  <c r="F4570" i="2"/>
  <c r="G4570" i="2"/>
  <c r="F4571" i="2"/>
  <c r="G4571" i="2"/>
  <c r="F4572" i="2"/>
  <c r="G4572" i="2"/>
  <c r="F4573" i="2"/>
  <c r="G4573" i="2"/>
  <c r="F4574" i="2"/>
  <c r="G4574" i="2"/>
  <c r="F4575" i="2"/>
  <c r="G4575" i="2"/>
  <c r="F4576" i="2"/>
  <c r="G4576" i="2"/>
  <c r="F4577" i="2"/>
  <c r="G4577" i="2"/>
  <c r="F4578" i="2"/>
  <c r="G4578" i="2"/>
  <c r="F4579" i="2"/>
  <c r="G4579" i="2"/>
  <c r="F4580" i="2"/>
  <c r="G4580" i="2"/>
  <c r="F4581" i="2"/>
  <c r="G4581" i="2"/>
  <c r="F4582" i="2"/>
  <c r="G4582" i="2"/>
  <c r="F4583" i="2"/>
  <c r="G4583" i="2"/>
  <c r="F4584" i="2"/>
  <c r="G4584" i="2"/>
  <c r="F4585" i="2"/>
  <c r="G4585" i="2"/>
  <c r="F4586" i="2"/>
  <c r="G4586" i="2"/>
  <c r="F4587" i="2"/>
  <c r="G4587" i="2"/>
  <c r="F4588" i="2"/>
  <c r="G4588" i="2"/>
  <c r="F4589" i="2"/>
  <c r="G4589" i="2"/>
  <c r="F4590" i="2"/>
  <c r="G4590" i="2"/>
  <c r="F4591" i="2"/>
  <c r="G4591" i="2"/>
  <c r="F4592" i="2"/>
  <c r="G4592" i="2"/>
  <c r="F4593" i="2"/>
  <c r="G4593" i="2"/>
  <c r="F4594" i="2"/>
  <c r="G4594" i="2"/>
  <c r="F4595" i="2"/>
  <c r="G4595" i="2"/>
  <c r="F4596" i="2"/>
  <c r="G4596" i="2"/>
  <c r="F4597" i="2"/>
  <c r="G4597" i="2"/>
  <c r="F4598" i="2"/>
  <c r="G4598" i="2"/>
  <c r="F4599" i="2"/>
  <c r="G4599" i="2"/>
  <c r="F4600" i="2"/>
  <c r="G4600" i="2"/>
  <c r="F4601" i="2"/>
  <c r="G4601" i="2"/>
  <c r="F4602" i="2"/>
  <c r="G4602" i="2"/>
  <c r="F4603" i="2"/>
  <c r="G4603" i="2"/>
  <c r="F4604" i="2"/>
  <c r="G4604" i="2"/>
  <c r="F4605" i="2"/>
  <c r="G4605" i="2"/>
  <c r="F4606" i="2"/>
  <c r="G4606" i="2"/>
  <c r="F4607" i="2"/>
  <c r="G4607" i="2"/>
  <c r="F4608" i="2"/>
  <c r="G4608" i="2"/>
  <c r="F4609" i="2"/>
  <c r="G4609" i="2"/>
  <c r="F4610" i="2"/>
  <c r="G4610" i="2"/>
  <c r="F4611" i="2"/>
  <c r="G4611" i="2"/>
  <c r="F4612" i="2"/>
  <c r="G4612" i="2"/>
  <c r="F4613" i="2"/>
  <c r="G4613" i="2"/>
  <c r="F4614" i="2"/>
  <c r="G4614" i="2"/>
  <c r="F4615" i="2"/>
  <c r="G4615" i="2"/>
  <c r="F4616" i="2"/>
  <c r="G4616" i="2"/>
  <c r="F4617" i="2"/>
  <c r="G4617" i="2"/>
  <c r="F4618" i="2"/>
  <c r="G4618" i="2"/>
  <c r="F4619" i="2"/>
  <c r="G4619" i="2"/>
  <c r="F4620" i="2"/>
  <c r="G4620" i="2"/>
  <c r="F4621" i="2"/>
  <c r="G4621" i="2"/>
  <c r="F4622" i="2"/>
  <c r="G4622" i="2"/>
  <c r="F4623" i="2"/>
  <c r="G4623" i="2"/>
  <c r="F4624" i="2"/>
  <c r="G4624" i="2"/>
  <c r="F4625" i="2"/>
  <c r="G4625" i="2"/>
  <c r="F4626" i="2"/>
  <c r="G4626" i="2"/>
  <c r="F4627" i="2"/>
  <c r="G4627" i="2"/>
  <c r="F4628" i="2"/>
  <c r="G4628" i="2"/>
  <c r="F4629" i="2"/>
  <c r="G4629" i="2"/>
  <c r="F4630" i="2"/>
  <c r="G4630" i="2"/>
  <c r="F4631" i="2"/>
  <c r="G4631" i="2"/>
  <c r="F4632" i="2"/>
  <c r="G4632" i="2"/>
  <c r="F4633" i="2"/>
  <c r="G4633" i="2"/>
  <c r="F4634" i="2"/>
  <c r="G4634" i="2"/>
  <c r="F4635" i="2"/>
  <c r="G4635" i="2"/>
  <c r="F4636" i="2"/>
  <c r="G4636" i="2"/>
  <c r="F4637" i="2"/>
  <c r="G4637" i="2"/>
  <c r="F4638" i="2"/>
  <c r="G4638" i="2"/>
  <c r="F4639" i="2"/>
  <c r="G4639" i="2"/>
  <c r="F4640" i="2"/>
  <c r="G4640" i="2"/>
  <c r="F4641" i="2"/>
  <c r="G4641" i="2"/>
  <c r="F4642" i="2"/>
  <c r="G4642" i="2"/>
  <c r="F4643" i="2"/>
  <c r="G4643" i="2"/>
  <c r="F4644" i="2"/>
  <c r="G4644" i="2"/>
  <c r="F4645" i="2"/>
  <c r="G4645" i="2"/>
  <c r="F4646" i="2"/>
  <c r="G4646" i="2"/>
  <c r="F4647" i="2"/>
  <c r="G4647" i="2"/>
  <c r="F4648" i="2"/>
  <c r="G4648" i="2"/>
  <c r="F4649" i="2"/>
  <c r="G4649" i="2"/>
  <c r="F4650" i="2"/>
  <c r="G4650" i="2"/>
  <c r="F4651" i="2"/>
  <c r="G4651" i="2"/>
  <c r="F4652" i="2"/>
  <c r="G4652" i="2"/>
  <c r="F4653" i="2"/>
  <c r="G4653" i="2"/>
  <c r="F4654" i="2"/>
  <c r="G4654" i="2"/>
  <c r="F4655" i="2"/>
  <c r="G4655" i="2"/>
  <c r="F4656" i="2"/>
  <c r="G4656" i="2"/>
  <c r="F4657" i="2"/>
  <c r="G4657" i="2"/>
  <c r="F4658" i="2"/>
  <c r="G4658" i="2"/>
  <c r="F4659" i="2"/>
  <c r="G4659" i="2"/>
  <c r="F4660" i="2"/>
  <c r="G4660" i="2"/>
  <c r="F4661" i="2"/>
  <c r="G4661" i="2"/>
  <c r="F4662" i="2"/>
  <c r="G4662" i="2"/>
  <c r="F4663" i="2"/>
  <c r="G4663" i="2"/>
  <c r="F4664" i="2"/>
  <c r="G4664" i="2"/>
  <c r="F4665" i="2"/>
  <c r="G4665" i="2"/>
  <c r="F4666" i="2"/>
  <c r="G4666" i="2"/>
  <c r="F4667" i="2"/>
  <c r="G4667" i="2"/>
  <c r="F4668" i="2"/>
  <c r="G4668" i="2"/>
  <c r="F4669" i="2"/>
  <c r="G4669" i="2"/>
  <c r="F4670" i="2"/>
  <c r="G4670" i="2"/>
  <c r="F4671" i="2"/>
  <c r="G4671" i="2"/>
  <c r="F4672" i="2"/>
  <c r="G4672" i="2"/>
  <c r="F4673" i="2"/>
  <c r="G4673" i="2"/>
  <c r="F4674" i="2"/>
  <c r="G4674" i="2"/>
  <c r="F4675" i="2"/>
  <c r="G4675" i="2"/>
  <c r="F4676" i="2"/>
  <c r="G4676" i="2"/>
  <c r="F4677" i="2"/>
  <c r="G4677" i="2"/>
  <c r="F4678" i="2"/>
  <c r="G4678" i="2"/>
  <c r="F4679" i="2"/>
  <c r="G4679" i="2"/>
  <c r="F4680" i="2"/>
  <c r="G4680" i="2"/>
  <c r="F4681" i="2"/>
  <c r="G4681" i="2"/>
  <c r="F4682" i="2"/>
  <c r="G4682" i="2"/>
  <c r="F4683" i="2"/>
  <c r="G4683" i="2"/>
  <c r="F4684" i="2"/>
  <c r="G4684" i="2"/>
  <c r="F4685" i="2"/>
  <c r="G4685" i="2"/>
  <c r="F4686" i="2"/>
  <c r="G4686" i="2"/>
  <c r="F4687" i="2"/>
  <c r="G4687" i="2"/>
  <c r="F4688" i="2"/>
  <c r="G4688" i="2"/>
  <c r="F4689" i="2"/>
  <c r="G4689" i="2"/>
  <c r="F4690" i="2"/>
  <c r="G4690" i="2"/>
  <c r="F4691" i="2"/>
  <c r="G4691" i="2"/>
  <c r="F4692" i="2"/>
  <c r="G4692" i="2"/>
  <c r="F4693" i="2"/>
  <c r="G4693" i="2"/>
  <c r="F4694" i="2"/>
  <c r="G4694" i="2"/>
  <c r="F4695" i="2"/>
  <c r="G4695" i="2"/>
  <c r="F4696" i="2"/>
  <c r="G4696" i="2"/>
  <c r="F4697" i="2"/>
  <c r="G4697" i="2"/>
  <c r="F4698" i="2"/>
  <c r="G4698" i="2"/>
  <c r="F4699" i="2"/>
  <c r="G4699" i="2"/>
  <c r="F4700" i="2"/>
  <c r="G4700" i="2"/>
  <c r="F4701" i="2"/>
  <c r="G4701" i="2"/>
  <c r="F4702" i="2"/>
  <c r="G4702" i="2"/>
  <c r="F4703" i="2"/>
  <c r="G4703" i="2"/>
  <c r="F4704" i="2"/>
  <c r="G4704" i="2"/>
  <c r="F4705" i="2"/>
  <c r="G4705" i="2"/>
  <c r="F4706" i="2"/>
  <c r="G4706" i="2"/>
  <c r="F4707" i="2"/>
  <c r="G4707" i="2"/>
  <c r="F4708" i="2"/>
  <c r="G4708" i="2"/>
  <c r="F4709" i="2"/>
  <c r="G4709" i="2"/>
  <c r="F4710" i="2"/>
  <c r="G4710" i="2"/>
  <c r="F4711" i="2"/>
  <c r="G4711" i="2"/>
  <c r="F4712" i="2"/>
  <c r="G4712" i="2"/>
  <c r="F4713" i="2"/>
  <c r="G4713" i="2"/>
  <c r="F4714" i="2"/>
  <c r="G4714" i="2"/>
  <c r="F4715" i="2"/>
  <c r="G4715" i="2"/>
  <c r="F4716" i="2"/>
  <c r="G4716" i="2"/>
  <c r="F4717" i="2"/>
  <c r="G4717" i="2"/>
  <c r="F4718" i="2"/>
  <c r="G4718" i="2"/>
  <c r="F4719" i="2"/>
  <c r="G4719" i="2"/>
  <c r="F4720" i="2"/>
  <c r="G4720" i="2"/>
  <c r="F4721" i="2"/>
  <c r="G4721" i="2"/>
  <c r="F4722" i="2"/>
  <c r="G4722" i="2"/>
  <c r="F4723" i="2"/>
  <c r="G4723" i="2"/>
  <c r="F4724" i="2"/>
  <c r="G4724" i="2"/>
  <c r="F4725" i="2"/>
  <c r="G4725" i="2"/>
  <c r="F4726" i="2"/>
  <c r="G4726" i="2"/>
  <c r="F4727" i="2"/>
  <c r="G4727" i="2"/>
  <c r="F4728" i="2"/>
  <c r="G4728" i="2"/>
  <c r="F4729" i="2"/>
  <c r="G4729" i="2"/>
  <c r="F4730" i="2"/>
  <c r="G4730" i="2"/>
  <c r="F4731" i="2"/>
  <c r="G4731" i="2"/>
  <c r="F4732" i="2"/>
  <c r="G4732" i="2"/>
  <c r="F4733" i="2"/>
  <c r="G4733" i="2"/>
  <c r="F4734" i="2"/>
  <c r="G4734" i="2"/>
  <c r="F4735" i="2"/>
  <c r="G4735" i="2"/>
  <c r="F4736" i="2"/>
  <c r="G4736" i="2"/>
  <c r="F4737" i="2"/>
  <c r="G4737" i="2"/>
  <c r="F4738" i="2"/>
  <c r="G4738" i="2"/>
  <c r="F4739" i="2"/>
  <c r="G4739" i="2"/>
  <c r="F4740" i="2"/>
  <c r="G4740" i="2"/>
  <c r="F4741" i="2"/>
  <c r="G4741" i="2"/>
  <c r="F4742" i="2"/>
  <c r="G4742" i="2"/>
  <c r="F4743" i="2"/>
  <c r="G4743" i="2"/>
  <c r="F4744" i="2"/>
  <c r="G4744" i="2"/>
  <c r="F4745" i="2"/>
  <c r="G4745" i="2"/>
  <c r="F4746" i="2"/>
  <c r="G4746" i="2"/>
  <c r="F4747" i="2"/>
  <c r="G4747" i="2"/>
  <c r="F4748" i="2"/>
  <c r="G4748" i="2"/>
  <c r="F4749" i="2"/>
  <c r="G4749" i="2"/>
  <c r="F4750" i="2"/>
  <c r="G4750" i="2"/>
  <c r="F4751" i="2"/>
  <c r="G4751" i="2"/>
  <c r="F4752" i="2"/>
  <c r="G4752" i="2"/>
  <c r="F4753" i="2"/>
  <c r="G4753" i="2"/>
  <c r="F4754" i="2"/>
  <c r="G4754" i="2"/>
  <c r="F4755" i="2"/>
  <c r="G4755" i="2"/>
  <c r="F4756" i="2"/>
  <c r="G4756" i="2"/>
  <c r="F4757" i="2"/>
  <c r="G4757" i="2"/>
  <c r="F4758" i="2"/>
  <c r="G4758" i="2"/>
  <c r="F4759" i="2"/>
  <c r="G4759" i="2"/>
  <c r="F4760" i="2"/>
  <c r="G4760" i="2"/>
  <c r="F4761" i="2"/>
  <c r="G4761" i="2"/>
  <c r="F4762" i="2"/>
  <c r="G4762" i="2"/>
  <c r="F4763" i="2"/>
  <c r="G4763" i="2"/>
  <c r="F4764" i="2"/>
  <c r="G4764" i="2"/>
  <c r="F4765" i="2"/>
  <c r="G4765" i="2"/>
  <c r="F4766" i="2"/>
  <c r="G4766" i="2"/>
  <c r="F4767" i="2"/>
  <c r="G4767" i="2"/>
  <c r="F4768" i="2"/>
  <c r="G4768" i="2"/>
  <c r="F4769" i="2"/>
  <c r="G4769" i="2"/>
  <c r="F4770" i="2"/>
  <c r="G4770" i="2"/>
  <c r="F4771" i="2"/>
  <c r="G4771" i="2"/>
  <c r="F4772" i="2"/>
  <c r="G4772" i="2"/>
  <c r="F4773" i="2"/>
  <c r="G4773" i="2"/>
  <c r="F4774" i="2"/>
  <c r="G4774" i="2"/>
  <c r="F4775" i="2"/>
  <c r="G4775" i="2"/>
  <c r="F4776" i="2"/>
  <c r="G4776" i="2"/>
  <c r="F4777" i="2"/>
  <c r="G4777" i="2"/>
  <c r="F4778" i="2"/>
  <c r="G4778" i="2"/>
  <c r="F4779" i="2"/>
  <c r="G4779" i="2"/>
  <c r="F4780" i="2"/>
  <c r="G4780" i="2"/>
  <c r="F4781" i="2"/>
  <c r="G4781" i="2"/>
  <c r="F4782" i="2"/>
  <c r="G4782" i="2"/>
  <c r="F4783" i="2"/>
  <c r="G4783" i="2"/>
  <c r="F4784" i="2"/>
  <c r="G4784" i="2"/>
  <c r="F4785" i="2"/>
  <c r="G4785" i="2"/>
  <c r="F4786" i="2"/>
  <c r="G4786" i="2"/>
  <c r="F4787" i="2"/>
  <c r="G4787" i="2"/>
  <c r="F4788" i="2"/>
  <c r="G4788" i="2"/>
  <c r="F4789" i="2"/>
  <c r="G4789" i="2"/>
  <c r="F4790" i="2"/>
  <c r="G4790" i="2"/>
  <c r="F4791" i="2"/>
  <c r="G4791" i="2"/>
  <c r="F4792" i="2"/>
  <c r="G4792" i="2"/>
  <c r="F4793" i="2"/>
  <c r="G4793" i="2"/>
  <c r="F4794" i="2"/>
  <c r="G4794" i="2"/>
  <c r="F4795" i="2"/>
  <c r="G4795" i="2"/>
  <c r="F4796" i="2"/>
  <c r="G4796" i="2"/>
  <c r="F4797" i="2"/>
  <c r="G4797" i="2"/>
  <c r="F4798" i="2"/>
  <c r="G4798" i="2"/>
  <c r="F4799" i="2"/>
  <c r="G4799" i="2"/>
  <c r="F4800" i="2"/>
  <c r="G4800" i="2"/>
  <c r="F4801" i="2"/>
  <c r="G4801" i="2"/>
  <c r="F4802" i="2"/>
  <c r="G4802" i="2"/>
  <c r="F4803" i="2"/>
  <c r="G4803" i="2"/>
  <c r="F4804" i="2"/>
  <c r="G4804" i="2"/>
  <c r="F4805" i="2"/>
  <c r="G4805" i="2"/>
  <c r="F4806" i="2"/>
  <c r="G4806" i="2"/>
  <c r="F4807" i="2"/>
  <c r="G4807" i="2"/>
  <c r="F4808" i="2"/>
  <c r="G4808" i="2"/>
  <c r="F4809" i="2"/>
  <c r="G4809" i="2"/>
  <c r="F4810" i="2"/>
  <c r="G4810" i="2"/>
  <c r="F4811" i="2"/>
  <c r="G4811" i="2"/>
  <c r="F4812" i="2"/>
  <c r="G4812" i="2"/>
  <c r="F4813" i="2"/>
  <c r="G4813" i="2"/>
  <c r="F4814" i="2"/>
  <c r="G4814" i="2"/>
  <c r="F4815" i="2"/>
  <c r="G4815" i="2"/>
  <c r="F4816" i="2"/>
  <c r="G4816" i="2"/>
  <c r="F4817" i="2"/>
  <c r="G4817" i="2"/>
  <c r="F4818" i="2"/>
  <c r="G4818" i="2"/>
  <c r="F4819" i="2"/>
  <c r="G4819" i="2"/>
  <c r="F4820" i="2"/>
  <c r="G4820" i="2"/>
  <c r="F4821" i="2"/>
  <c r="G4821" i="2"/>
  <c r="F4822" i="2"/>
  <c r="G4822" i="2"/>
  <c r="F4823" i="2"/>
  <c r="G4823" i="2"/>
  <c r="F4824" i="2"/>
  <c r="G4824" i="2"/>
  <c r="F4825" i="2"/>
  <c r="G4825" i="2"/>
  <c r="F4826" i="2"/>
  <c r="G4826" i="2"/>
  <c r="F4827" i="2"/>
  <c r="G4827" i="2"/>
  <c r="F4828" i="2"/>
  <c r="G4828" i="2"/>
  <c r="F4829" i="2"/>
  <c r="G4829" i="2"/>
  <c r="F4830" i="2"/>
  <c r="G4830" i="2"/>
  <c r="F4831" i="2"/>
  <c r="G4831" i="2"/>
  <c r="F4832" i="2"/>
  <c r="G4832" i="2"/>
  <c r="F4833" i="2"/>
  <c r="G4833" i="2"/>
  <c r="F4834" i="2"/>
  <c r="G4834" i="2"/>
  <c r="F4835" i="2"/>
  <c r="G4835" i="2"/>
  <c r="F4836" i="2"/>
  <c r="G4836" i="2"/>
  <c r="F4837" i="2"/>
  <c r="G4837" i="2"/>
  <c r="F4838" i="2"/>
  <c r="G4838" i="2"/>
  <c r="F4839" i="2"/>
  <c r="G4839" i="2"/>
  <c r="F4840" i="2"/>
  <c r="G4840" i="2"/>
  <c r="F4841" i="2"/>
  <c r="G4841" i="2"/>
  <c r="F4842" i="2"/>
  <c r="G4842" i="2"/>
  <c r="F4843" i="2"/>
  <c r="G4843" i="2"/>
  <c r="F4844" i="2"/>
  <c r="G4844" i="2"/>
  <c r="F4845" i="2"/>
  <c r="G4845" i="2"/>
  <c r="F4846" i="2"/>
  <c r="G4846" i="2"/>
  <c r="F4847" i="2"/>
  <c r="G4847" i="2"/>
  <c r="F4848" i="2"/>
  <c r="G4848" i="2"/>
  <c r="F4849" i="2"/>
  <c r="G4849" i="2"/>
  <c r="F4850" i="2"/>
  <c r="G4850" i="2"/>
  <c r="F4851" i="2"/>
  <c r="G4851" i="2"/>
  <c r="F4852" i="2"/>
  <c r="G4852" i="2"/>
  <c r="F4853" i="2"/>
  <c r="G4853" i="2"/>
  <c r="F4854" i="2"/>
  <c r="G4854" i="2"/>
  <c r="F4855" i="2"/>
  <c r="G4855" i="2"/>
  <c r="F4856" i="2"/>
  <c r="G4856" i="2"/>
  <c r="F4857" i="2"/>
  <c r="G4857" i="2"/>
  <c r="F4858" i="2"/>
  <c r="G4858" i="2"/>
  <c r="F4859" i="2"/>
  <c r="G4859" i="2"/>
  <c r="F4860" i="2"/>
  <c r="G4860" i="2"/>
  <c r="F4861" i="2"/>
  <c r="G4861" i="2"/>
  <c r="F4862" i="2"/>
  <c r="G4862" i="2"/>
  <c r="F4863" i="2"/>
  <c r="G4863" i="2"/>
  <c r="F4864" i="2"/>
  <c r="G4864" i="2"/>
  <c r="F4865" i="2"/>
  <c r="G4865" i="2"/>
  <c r="F4866" i="2"/>
  <c r="G4866" i="2"/>
  <c r="F4867" i="2"/>
  <c r="G4867" i="2"/>
  <c r="F4868" i="2"/>
  <c r="G4868" i="2"/>
  <c r="F4869" i="2"/>
  <c r="G4869" i="2"/>
  <c r="F4870" i="2"/>
  <c r="G4870" i="2"/>
  <c r="F4871" i="2"/>
  <c r="G4871" i="2"/>
  <c r="F4872" i="2"/>
  <c r="G4872" i="2"/>
  <c r="F4873" i="2"/>
  <c r="G4873" i="2"/>
  <c r="F4874" i="2"/>
  <c r="G4874" i="2"/>
  <c r="F4875" i="2"/>
  <c r="G4875" i="2"/>
  <c r="F4876" i="2"/>
  <c r="G4876" i="2"/>
  <c r="F4877" i="2"/>
  <c r="G4877" i="2"/>
  <c r="F4878" i="2"/>
  <c r="G4878" i="2"/>
  <c r="F4879" i="2"/>
  <c r="G4879" i="2"/>
  <c r="F4880" i="2"/>
  <c r="G4880" i="2"/>
  <c r="F4881" i="2"/>
  <c r="G4881" i="2"/>
  <c r="F4882" i="2"/>
  <c r="G4882" i="2"/>
  <c r="F4883" i="2"/>
  <c r="G4883" i="2"/>
  <c r="F4884" i="2"/>
  <c r="G4884" i="2"/>
  <c r="F4885" i="2"/>
  <c r="G4885" i="2"/>
  <c r="F4886" i="2"/>
  <c r="G4886" i="2"/>
  <c r="F4887" i="2"/>
  <c r="G4887" i="2"/>
  <c r="F4888" i="2"/>
  <c r="G4888" i="2"/>
  <c r="F4889" i="2"/>
  <c r="G4889" i="2"/>
  <c r="F4890" i="2"/>
  <c r="G4890" i="2"/>
  <c r="F4891" i="2"/>
  <c r="G4891" i="2"/>
  <c r="F4892" i="2"/>
  <c r="G4892" i="2"/>
  <c r="F4893" i="2"/>
  <c r="G4893" i="2"/>
  <c r="F4894" i="2"/>
  <c r="G4894" i="2"/>
  <c r="F4895" i="2"/>
  <c r="G4895" i="2"/>
  <c r="F4896" i="2"/>
  <c r="G4896" i="2"/>
  <c r="F4897" i="2"/>
  <c r="G4897" i="2"/>
  <c r="F4898" i="2"/>
  <c r="G4898" i="2"/>
  <c r="F4899" i="2"/>
  <c r="G4899" i="2"/>
  <c r="F4900" i="2"/>
  <c r="G4900" i="2"/>
  <c r="F4901" i="2"/>
  <c r="G4901" i="2"/>
  <c r="F4902" i="2"/>
  <c r="G4902" i="2"/>
  <c r="F4903" i="2"/>
  <c r="G4903" i="2"/>
  <c r="F4904" i="2"/>
  <c r="G4904" i="2"/>
  <c r="F4905" i="2"/>
  <c r="G4905" i="2"/>
  <c r="F4906" i="2"/>
  <c r="G4906" i="2"/>
  <c r="F4907" i="2"/>
  <c r="G4907" i="2"/>
  <c r="F4908" i="2"/>
  <c r="G4908" i="2"/>
  <c r="F4909" i="2"/>
  <c r="G4909" i="2"/>
  <c r="F4910" i="2"/>
  <c r="G4910" i="2"/>
  <c r="F4911" i="2"/>
  <c r="G4911" i="2"/>
  <c r="F4912" i="2"/>
  <c r="G4912" i="2"/>
  <c r="F4913" i="2"/>
  <c r="G4913" i="2"/>
  <c r="F4914" i="2"/>
  <c r="G4914" i="2"/>
  <c r="F4915" i="2"/>
  <c r="G4915" i="2"/>
  <c r="F4916" i="2"/>
  <c r="G4916" i="2"/>
  <c r="F4917" i="2"/>
  <c r="G4917" i="2"/>
  <c r="F4918" i="2"/>
  <c r="G4918" i="2"/>
  <c r="F4919" i="2"/>
  <c r="G4919" i="2"/>
  <c r="F4920" i="2"/>
  <c r="G4920" i="2"/>
  <c r="F4921" i="2"/>
  <c r="G4921" i="2"/>
  <c r="F4922" i="2"/>
  <c r="G4922" i="2"/>
  <c r="F4923" i="2"/>
  <c r="G4923" i="2"/>
  <c r="F4924" i="2"/>
  <c r="G4924" i="2"/>
  <c r="F4925" i="2"/>
  <c r="G4925" i="2"/>
  <c r="F4926" i="2"/>
  <c r="G4926" i="2"/>
  <c r="F4927" i="2"/>
  <c r="G4927" i="2"/>
  <c r="F4928" i="2"/>
  <c r="G4928" i="2"/>
  <c r="F4929" i="2"/>
  <c r="G4929" i="2"/>
  <c r="F4930" i="2"/>
  <c r="G4930" i="2"/>
  <c r="F4931" i="2"/>
  <c r="G4931" i="2"/>
  <c r="F4932" i="2"/>
  <c r="G4932" i="2"/>
  <c r="F4933" i="2"/>
  <c r="G4933" i="2"/>
  <c r="F4934" i="2"/>
  <c r="G4934" i="2"/>
  <c r="F4935" i="2"/>
  <c r="G4935" i="2"/>
  <c r="F4936" i="2"/>
  <c r="G4936" i="2"/>
  <c r="F4937" i="2"/>
  <c r="G4937" i="2"/>
  <c r="F4938" i="2"/>
  <c r="G4938" i="2"/>
  <c r="F4939" i="2"/>
  <c r="G4939" i="2"/>
  <c r="F4940" i="2"/>
  <c r="G4940" i="2"/>
  <c r="F4941" i="2"/>
  <c r="G4941" i="2"/>
  <c r="F4942" i="2"/>
  <c r="G4942" i="2"/>
  <c r="F4943" i="2"/>
  <c r="G4943" i="2"/>
  <c r="F4944" i="2"/>
  <c r="G4944" i="2"/>
  <c r="F4945" i="2"/>
  <c r="G4945" i="2"/>
  <c r="F4946" i="2"/>
  <c r="G4946" i="2"/>
  <c r="F4947" i="2"/>
  <c r="G4947" i="2"/>
  <c r="F4948" i="2"/>
  <c r="G4948" i="2"/>
  <c r="F4949" i="2"/>
  <c r="G4949" i="2"/>
  <c r="F4950" i="2"/>
  <c r="G4950" i="2"/>
  <c r="F4951" i="2"/>
  <c r="G4951" i="2"/>
  <c r="F4952" i="2"/>
  <c r="G4952" i="2"/>
  <c r="F4953" i="2"/>
  <c r="G4953" i="2"/>
  <c r="F4954" i="2"/>
  <c r="G4954" i="2"/>
  <c r="F4955" i="2"/>
  <c r="G4955" i="2"/>
  <c r="F4956" i="2"/>
  <c r="G4956" i="2"/>
  <c r="F4957" i="2"/>
  <c r="G4957" i="2"/>
  <c r="F4958" i="2"/>
  <c r="G4958" i="2"/>
  <c r="F4959" i="2"/>
  <c r="G4959" i="2"/>
  <c r="F4960" i="2"/>
  <c r="G4960" i="2"/>
  <c r="F4961" i="2"/>
  <c r="G4961" i="2"/>
  <c r="F4962" i="2"/>
  <c r="G4962" i="2"/>
  <c r="F4963" i="2"/>
  <c r="G4963" i="2"/>
  <c r="F4964" i="2"/>
  <c r="G4964" i="2"/>
  <c r="F4965" i="2"/>
  <c r="G4965" i="2"/>
  <c r="F4966" i="2"/>
  <c r="G4966" i="2"/>
  <c r="F4967" i="2"/>
  <c r="G4967" i="2"/>
  <c r="F4968" i="2"/>
  <c r="G4968" i="2"/>
  <c r="F4969" i="2"/>
  <c r="G4969" i="2"/>
  <c r="F4970" i="2"/>
  <c r="G4970" i="2"/>
  <c r="F4971" i="2"/>
  <c r="G4971" i="2"/>
  <c r="F4972" i="2"/>
  <c r="G4972" i="2"/>
  <c r="F4973" i="2"/>
  <c r="G4973" i="2"/>
  <c r="F4974" i="2"/>
  <c r="G4974" i="2"/>
  <c r="F4975" i="2"/>
  <c r="G4975" i="2"/>
  <c r="F4976" i="2"/>
  <c r="G4976" i="2"/>
  <c r="F4977" i="2"/>
  <c r="G4977" i="2"/>
  <c r="F4978" i="2"/>
  <c r="G4978" i="2"/>
  <c r="F4979" i="2"/>
  <c r="G4979" i="2"/>
  <c r="F4980" i="2"/>
  <c r="G4980" i="2"/>
  <c r="F4981" i="2"/>
  <c r="G4981" i="2"/>
  <c r="F4982" i="2"/>
  <c r="G4982" i="2"/>
  <c r="F4983" i="2"/>
  <c r="G4983" i="2"/>
  <c r="F4984" i="2"/>
  <c r="G4984" i="2"/>
  <c r="F4985" i="2"/>
  <c r="G4985" i="2"/>
  <c r="F4986" i="2"/>
  <c r="G4986" i="2"/>
  <c r="F4987" i="2"/>
  <c r="G4987" i="2"/>
  <c r="F4988" i="2"/>
  <c r="G4988" i="2"/>
  <c r="F4989" i="2"/>
  <c r="G4989" i="2"/>
  <c r="F4990" i="2"/>
  <c r="G4990" i="2"/>
  <c r="F4991" i="2"/>
  <c r="G4991" i="2"/>
  <c r="F4992" i="2"/>
  <c r="G4992" i="2"/>
  <c r="F4993" i="2"/>
  <c r="G4993" i="2"/>
  <c r="F4994" i="2"/>
  <c r="G4994" i="2"/>
  <c r="F4995" i="2"/>
  <c r="G4995" i="2"/>
  <c r="F4996" i="2"/>
  <c r="G4996" i="2"/>
  <c r="F4997" i="2"/>
  <c r="G4997" i="2"/>
  <c r="F4998" i="2"/>
  <c r="G4998" i="2"/>
  <c r="F4999" i="2"/>
  <c r="G4999" i="2"/>
  <c r="F5000" i="2"/>
  <c r="G5000" i="2"/>
  <c r="F5001" i="2"/>
  <c r="G5001" i="2"/>
  <c r="F5002" i="2"/>
  <c r="G5002" i="2"/>
  <c r="F4003" i="2"/>
  <c r="G4003" i="2"/>
  <c r="F3004" i="2"/>
  <c r="G3004" i="2"/>
  <c r="F3005" i="2"/>
  <c r="G3005" i="2"/>
  <c r="F3006" i="2"/>
  <c r="G3006" i="2"/>
  <c r="F3007" i="2"/>
  <c r="G3007" i="2"/>
  <c r="F3008" i="2"/>
  <c r="G3008" i="2"/>
  <c r="F3009" i="2"/>
  <c r="G3009" i="2"/>
  <c r="F3010" i="2"/>
  <c r="G3010" i="2"/>
  <c r="F3011" i="2"/>
  <c r="G3011" i="2"/>
  <c r="F3012" i="2"/>
  <c r="G3012" i="2"/>
  <c r="F3013" i="2"/>
  <c r="G3013" i="2"/>
  <c r="F3014" i="2"/>
  <c r="G3014" i="2"/>
  <c r="F3015" i="2"/>
  <c r="G3015" i="2"/>
  <c r="F3016" i="2"/>
  <c r="G3016" i="2"/>
  <c r="F3017" i="2"/>
  <c r="G3017" i="2"/>
  <c r="F3018" i="2"/>
  <c r="G3018" i="2"/>
  <c r="F3019" i="2"/>
  <c r="G3019" i="2"/>
  <c r="F3020" i="2"/>
  <c r="G3020" i="2"/>
  <c r="F3021" i="2"/>
  <c r="G3021" i="2"/>
  <c r="F3022" i="2"/>
  <c r="G3022" i="2"/>
  <c r="F3023" i="2"/>
  <c r="G3023" i="2"/>
  <c r="F3024" i="2"/>
  <c r="G3024" i="2"/>
  <c r="F3025" i="2"/>
  <c r="G3025" i="2"/>
  <c r="F3026" i="2"/>
  <c r="G3026" i="2"/>
  <c r="F3027" i="2"/>
  <c r="G3027" i="2"/>
  <c r="F3028" i="2"/>
  <c r="G3028" i="2"/>
  <c r="F3029" i="2"/>
  <c r="G3029" i="2"/>
  <c r="F3030" i="2"/>
  <c r="G3030" i="2"/>
  <c r="F3031" i="2"/>
  <c r="G3031" i="2"/>
  <c r="F3032" i="2"/>
  <c r="G3032" i="2"/>
  <c r="F3033" i="2"/>
  <c r="G3033" i="2"/>
  <c r="F3034" i="2"/>
  <c r="G3034" i="2"/>
  <c r="F3035" i="2"/>
  <c r="G3035" i="2"/>
  <c r="F3036" i="2"/>
  <c r="G3036" i="2"/>
  <c r="F3037" i="2"/>
  <c r="G3037" i="2"/>
  <c r="F3038" i="2"/>
  <c r="G3038" i="2"/>
  <c r="F3039" i="2"/>
  <c r="G3039" i="2"/>
  <c r="F3040" i="2"/>
  <c r="G3040" i="2"/>
  <c r="F3041" i="2"/>
  <c r="G3041" i="2"/>
  <c r="F3042" i="2"/>
  <c r="G3042" i="2"/>
  <c r="F3043" i="2"/>
  <c r="G3043" i="2"/>
  <c r="F3044" i="2"/>
  <c r="G3044" i="2"/>
  <c r="F3045" i="2"/>
  <c r="G3045" i="2"/>
  <c r="F3046" i="2"/>
  <c r="G3046" i="2"/>
  <c r="F3047" i="2"/>
  <c r="G3047" i="2"/>
  <c r="F3048" i="2"/>
  <c r="G3048" i="2"/>
  <c r="F3049" i="2"/>
  <c r="G3049" i="2"/>
  <c r="F3050" i="2"/>
  <c r="G3050" i="2"/>
  <c r="F3051" i="2"/>
  <c r="G3051" i="2"/>
  <c r="F3052" i="2"/>
  <c r="G3052" i="2"/>
  <c r="F3053" i="2"/>
  <c r="G3053" i="2"/>
  <c r="F3054" i="2"/>
  <c r="G3054" i="2"/>
  <c r="F3055" i="2"/>
  <c r="G3055" i="2"/>
  <c r="F3056" i="2"/>
  <c r="G3056" i="2"/>
  <c r="F3057" i="2"/>
  <c r="G3057" i="2"/>
  <c r="F3058" i="2"/>
  <c r="G3058" i="2"/>
  <c r="F3059" i="2"/>
  <c r="G3059" i="2"/>
  <c r="F3060" i="2"/>
  <c r="G3060" i="2"/>
  <c r="F3061" i="2"/>
  <c r="G3061" i="2"/>
  <c r="F3062" i="2"/>
  <c r="G3062" i="2"/>
  <c r="F3063" i="2"/>
  <c r="G3063" i="2"/>
  <c r="F3064" i="2"/>
  <c r="G3064" i="2"/>
  <c r="F3065" i="2"/>
  <c r="G3065" i="2"/>
  <c r="F3066" i="2"/>
  <c r="G3066" i="2"/>
  <c r="F3067" i="2"/>
  <c r="G3067" i="2"/>
  <c r="F3068" i="2"/>
  <c r="G3068" i="2"/>
  <c r="F3069" i="2"/>
  <c r="G3069" i="2"/>
  <c r="F3070" i="2"/>
  <c r="G3070" i="2"/>
  <c r="F3071" i="2"/>
  <c r="G3071" i="2"/>
  <c r="F3072" i="2"/>
  <c r="G3072" i="2"/>
  <c r="F3073" i="2"/>
  <c r="G3073" i="2"/>
  <c r="F3074" i="2"/>
  <c r="G3074" i="2"/>
  <c r="F3075" i="2"/>
  <c r="G3075" i="2"/>
  <c r="F3076" i="2"/>
  <c r="G3076" i="2"/>
  <c r="F3077" i="2"/>
  <c r="G3077" i="2"/>
  <c r="F3078" i="2"/>
  <c r="G3078" i="2"/>
  <c r="F3079" i="2"/>
  <c r="G3079" i="2"/>
  <c r="F3080" i="2"/>
  <c r="G3080" i="2"/>
  <c r="F3081" i="2"/>
  <c r="G3081" i="2"/>
  <c r="F3082" i="2"/>
  <c r="G3082" i="2"/>
  <c r="F3083" i="2"/>
  <c r="G3083" i="2"/>
  <c r="F3084" i="2"/>
  <c r="G3084" i="2"/>
  <c r="F3085" i="2"/>
  <c r="G3085" i="2"/>
  <c r="F3086" i="2"/>
  <c r="G3086" i="2"/>
  <c r="F3087" i="2"/>
  <c r="G3087" i="2"/>
  <c r="F3088" i="2"/>
  <c r="G3088" i="2"/>
  <c r="F3089" i="2"/>
  <c r="G3089" i="2"/>
  <c r="F3090" i="2"/>
  <c r="G3090" i="2"/>
  <c r="F3091" i="2"/>
  <c r="G3091" i="2"/>
  <c r="F3092" i="2"/>
  <c r="G3092" i="2"/>
  <c r="F3093" i="2"/>
  <c r="G3093" i="2"/>
  <c r="F3094" i="2"/>
  <c r="G3094" i="2"/>
  <c r="F3095" i="2"/>
  <c r="G3095" i="2"/>
  <c r="F3096" i="2"/>
  <c r="G3096" i="2"/>
  <c r="F3097" i="2"/>
  <c r="G3097" i="2"/>
  <c r="F3098" i="2"/>
  <c r="G3098" i="2"/>
  <c r="F3099" i="2"/>
  <c r="G3099" i="2"/>
  <c r="F3100" i="2"/>
  <c r="G3100" i="2"/>
  <c r="F3101" i="2"/>
  <c r="G3101" i="2"/>
  <c r="F3102" i="2"/>
  <c r="G3102" i="2"/>
  <c r="F3103" i="2"/>
  <c r="G3103" i="2"/>
  <c r="F3104" i="2"/>
  <c r="G3104" i="2"/>
  <c r="F3105" i="2"/>
  <c r="G3105" i="2"/>
  <c r="F3106" i="2"/>
  <c r="G3106" i="2"/>
  <c r="F3107" i="2"/>
  <c r="G3107" i="2"/>
  <c r="F3108" i="2"/>
  <c r="G3108" i="2"/>
  <c r="F3109" i="2"/>
  <c r="G3109" i="2"/>
  <c r="F3110" i="2"/>
  <c r="G3110" i="2"/>
  <c r="F3111" i="2"/>
  <c r="G3111" i="2"/>
  <c r="F3112" i="2"/>
  <c r="G3112" i="2"/>
  <c r="F3113" i="2"/>
  <c r="G3113" i="2"/>
  <c r="F3114" i="2"/>
  <c r="G3114" i="2"/>
  <c r="F3115" i="2"/>
  <c r="G3115" i="2"/>
  <c r="F3116" i="2"/>
  <c r="G3116" i="2"/>
  <c r="F3117" i="2"/>
  <c r="G3117" i="2"/>
  <c r="F3118" i="2"/>
  <c r="G3118" i="2"/>
  <c r="F3119" i="2"/>
  <c r="G3119" i="2"/>
  <c r="F3120" i="2"/>
  <c r="G3120" i="2"/>
  <c r="F3121" i="2"/>
  <c r="G3121" i="2"/>
  <c r="F3122" i="2"/>
  <c r="G3122" i="2"/>
  <c r="F3123" i="2"/>
  <c r="G3123" i="2"/>
  <c r="F3124" i="2"/>
  <c r="G3124" i="2"/>
  <c r="F3125" i="2"/>
  <c r="G3125" i="2"/>
  <c r="F3126" i="2"/>
  <c r="G3126" i="2"/>
  <c r="F3127" i="2"/>
  <c r="G3127" i="2"/>
  <c r="F3128" i="2"/>
  <c r="G3128" i="2"/>
  <c r="F3129" i="2"/>
  <c r="G3129" i="2"/>
  <c r="F3130" i="2"/>
  <c r="G3130" i="2"/>
  <c r="F3131" i="2"/>
  <c r="G3131" i="2"/>
  <c r="F3132" i="2"/>
  <c r="G3132" i="2"/>
  <c r="F3133" i="2"/>
  <c r="G3133" i="2"/>
  <c r="F3134" i="2"/>
  <c r="G3134" i="2"/>
  <c r="F3135" i="2"/>
  <c r="G3135" i="2"/>
  <c r="F3136" i="2"/>
  <c r="G3136" i="2"/>
  <c r="F3137" i="2"/>
  <c r="G3137" i="2"/>
  <c r="F3138" i="2"/>
  <c r="G3138" i="2"/>
  <c r="F3139" i="2"/>
  <c r="G3139" i="2"/>
  <c r="F3140" i="2"/>
  <c r="G3140" i="2"/>
  <c r="F3141" i="2"/>
  <c r="G3141" i="2"/>
  <c r="F3142" i="2"/>
  <c r="G3142" i="2"/>
  <c r="F3143" i="2"/>
  <c r="G3143" i="2"/>
  <c r="F3144" i="2"/>
  <c r="G3144" i="2"/>
  <c r="F3145" i="2"/>
  <c r="G3145" i="2"/>
  <c r="F3146" i="2"/>
  <c r="G3146" i="2"/>
  <c r="F3147" i="2"/>
  <c r="G3147" i="2"/>
  <c r="F3148" i="2"/>
  <c r="G3148" i="2"/>
  <c r="F3149" i="2"/>
  <c r="G3149" i="2"/>
  <c r="F3150" i="2"/>
  <c r="G3150" i="2"/>
  <c r="F3151" i="2"/>
  <c r="G3151" i="2"/>
  <c r="F3152" i="2"/>
  <c r="G3152" i="2"/>
  <c r="F3153" i="2"/>
  <c r="G3153" i="2"/>
  <c r="F3154" i="2"/>
  <c r="G3154" i="2"/>
  <c r="F3155" i="2"/>
  <c r="G3155" i="2"/>
  <c r="F3156" i="2"/>
  <c r="G3156" i="2"/>
  <c r="F3157" i="2"/>
  <c r="G3157" i="2"/>
  <c r="F3158" i="2"/>
  <c r="G3158" i="2"/>
  <c r="F3159" i="2"/>
  <c r="G3159" i="2"/>
  <c r="F3160" i="2"/>
  <c r="G3160" i="2"/>
  <c r="F3161" i="2"/>
  <c r="G3161" i="2"/>
  <c r="F3162" i="2"/>
  <c r="G3162" i="2"/>
  <c r="F3163" i="2"/>
  <c r="G3163" i="2"/>
  <c r="F3164" i="2"/>
  <c r="G3164" i="2"/>
  <c r="F3165" i="2"/>
  <c r="G3165" i="2"/>
  <c r="F3166" i="2"/>
  <c r="G3166" i="2"/>
  <c r="F3167" i="2"/>
  <c r="G3167" i="2"/>
  <c r="F3168" i="2"/>
  <c r="G3168" i="2"/>
  <c r="F3169" i="2"/>
  <c r="G3169" i="2"/>
  <c r="F3170" i="2"/>
  <c r="G3170" i="2"/>
  <c r="F3171" i="2"/>
  <c r="G3171" i="2"/>
  <c r="F3172" i="2"/>
  <c r="G3172" i="2"/>
  <c r="F3173" i="2"/>
  <c r="G3173" i="2"/>
  <c r="F3174" i="2"/>
  <c r="G3174" i="2"/>
  <c r="F3175" i="2"/>
  <c r="G3175" i="2"/>
  <c r="F3176" i="2"/>
  <c r="G3176" i="2"/>
  <c r="F3177" i="2"/>
  <c r="G3177" i="2"/>
  <c r="F3178" i="2"/>
  <c r="G3178" i="2"/>
  <c r="F3179" i="2"/>
  <c r="G3179" i="2"/>
  <c r="F3180" i="2"/>
  <c r="G3180" i="2"/>
  <c r="F3181" i="2"/>
  <c r="G3181" i="2"/>
  <c r="F3182" i="2"/>
  <c r="G3182" i="2"/>
  <c r="F3183" i="2"/>
  <c r="G3183" i="2"/>
  <c r="F3184" i="2"/>
  <c r="G3184" i="2"/>
  <c r="F3185" i="2"/>
  <c r="G3185" i="2"/>
  <c r="F3186" i="2"/>
  <c r="G3186" i="2"/>
  <c r="F3187" i="2"/>
  <c r="G3187" i="2"/>
  <c r="F3188" i="2"/>
  <c r="G3188" i="2"/>
  <c r="F3189" i="2"/>
  <c r="G3189" i="2"/>
  <c r="F3190" i="2"/>
  <c r="G3190" i="2"/>
  <c r="F3191" i="2"/>
  <c r="G3191" i="2"/>
  <c r="F3192" i="2"/>
  <c r="G3192" i="2"/>
  <c r="F3193" i="2"/>
  <c r="G3193" i="2"/>
  <c r="F3194" i="2"/>
  <c r="G3194" i="2"/>
  <c r="F3195" i="2"/>
  <c r="G3195" i="2"/>
  <c r="F3196" i="2"/>
  <c r="G3196" i="2"/>
  <c r="F3197" i="2"/>
  <c r="G3197" i="2"/>
  <c r="F3198" i="2"/>
  <c r="G3198" i="2"/>
  <c r="F3199" i="2"/>
  <c r="G3199" i="2"/>
  <c r="F3200" i="2"/>
  <c r="G3200" i="2"/>
  <c r="F3201" i="2"/>
  <c r="G3201" i="2"/>
  <c r="F3202" i="2"/>
  <c r="G3202" i="2"/>
  <c r="F3203" i="2"/>
  <c r="G3203" i="2"/>
  <c r="F3204" i="2"/>
  <c r="G3204" i="2"/>
  <c r="F3205" i="2"/>
  <c r="G3205" i="2"/>
  <c r="F3206" i="2"/>
  <c r="G3206" i="2"/>
  <c r="F3207" i="2"/>
  <c r="G3207" i="2"/>
  <c r="F3208" i="2"/>
  <c r="G3208" i="2"/>
  <c r="F3209" i="2"/>
  <c r="G3209" i="2"/>
  <c r="F3210" i="2"/>
  <c r="G3210" i="2"/>
  <c r="F3211" i="2"/>
  <c r="G3211" i="2"/>
  <c r="F3212" i="2"/>
  <c r="G3212" i="2"/>
  <c r="F3213" i="2"/>
  <c r="G3213" i="2"/>
  <c r="F3214" i="2"/>
  <c r="G3214" i="2"/>
  <c r="F3215" i="2"/>
  <c r="G3215" i="2"/>
  <c r="F3216" i="2"/>
  <c r="G3216" i="2"/>
  <c r="F3217" i="2"/>
  <c r="G3217" i="2"/>
  <c r="F3218" i="2"/>
  <c r="G3218" i="2"/>
  <c r="F3219" i="2"/>
  <c r="G3219" i="2"/>
  <c r="F3220" i="2"/>
  <c r="G3220" i="2"/>
  <c r="F3221" i="2"/>
  <c r="G3221" i="2"/>
  <c r="F3222" i="2"/>
  <c r="G3222" i="2"/>
  <c r="F3223" i="2"/>
  <c r="G3223" i="2"/>
  <c r="F3224" i="2"/>
  <c r="G3224" i="2"/>
  <c r="F3225" i="2"/>
  <c r="G3225" i="2"/>
  <c r="F3226" i="2"/>
  <c r="G3226" i="2"/>
  <c r="F3227" i="2"/>
  <c r="G3227" i="2"/>
  <c r="F3228" i="2"/>
  <c r="G3228" i="2"/>
  <c r="F3229" i="2"/>
  <c r="G3229" i="2"/>
  <c r="F3230" i="2"/>
  <c r="G3230" i="2"/>
  <c r="F3231" i="2"/>
  <c r="G3231" i="2"/>
  <c r="F3232" i="2"/>
  <c r="G3232" i="2"/>
  <c r="F3233" i="2"/>
  <c r="G3233" i="2"/>
  <c r="F3234" i="2"/>
  <c r="G3234" i="2"/>
  <c r="F3235" i="2"/>
  <c r="G3235" i="2"/>
  <c r="F3236" i="2"/>
  <c r="G3236" i="2"/>
  <c r="F3237" i="2"/>
  <c r="G3237" i="2"/>
  <c r="F3238" i="2"/>
  <c r="G3238" i="2"/>
  <c r="F3239" i="2"/>
  <c r="G3239" i="2"/>
  <c r="F3240" i="2"/>
  <c r="G3240" i="2"/>
  <c r="F3241" i="2"/>
  <c r="G3241" i="2"/>
  <c r="F3242" i="2"/>
  <c r="G3242" i="2"/>
  <c r="F3243" i="2"/>
  <c r="G3243" i="2"/>
  <c r="F3244" i="2"/>
  <c r="G3244" i="2"/>
  <c r="F3245" i="2"/>
  <c r="G3245" i="2"/>
  <c r="F3246" i="2"/>
  <c r="G3246" i="2"/>
  <c r="F3247" i="2"/>
  <c r="G3247" i="2"/>
  <c r="F3248" i="2"/>
  <c r="G3248" i="2"/>
  <c r="F3249" i="2"/>
  <c r="G3249" i="2"/>
  <c r="F3250" i="2"/>
  <c r="G3250" i="2"/>
  <c r="F3251" i="2"/>
  <c r="G3251" i="2"/>
  <c r="F3252" i="2"/>
  <c r="G3252" i="2"/>
  <c r="F3253" i="2"/>
  <c r="G3253" i="2"/>
  <c r="F3254" i="2"/>
  <c r="G3254" i="2"/>
  <c r="F3255" i="2"/>
  <c r="G3255" i="2"/>
  <c r="F3256" i="2"/>
  <c r="G3256" i="2"/>
  <c r="F3257" i="2"/>
  <c r="G3257" i="2"/>
  <c r="F3258" i="2"/>
  <c r="G3258" i="2"/>
  <c r="F3259" i="2"/>
  <c r="G3259" i="2"/>
  <c r="F3260" i="2"/>
  <c r="G3260" i="2"/>
  <c r="F3261" i="2"/>
  <c r="G3261" i="2"/>
  <c r="F3262" i="2"/>
  <c r="G3262" i="2"/>
  <c r="F3263" i="2"/>
  <c r="G3263" i="2"/>
  <c r="F3264" i="2"/>
  <c r="G3264" i="2"/>
  <c r="F3265" i="2"/>
  <c r="G3265" i="2"/>
  <c r="F3266" i="2"/>
  <c r="G3266" i="2"/>
  <c r="F3267" i="2"/>
  <c r="G3267" i="2"/>
  <c r="F3268" i="2"/>
  <c r="G3268" i="2"/>
  <c r="F3269" i="2"/>
  <c r="G3269" i="2"/>
  <c r="F3270" i="2"/>
  <c r="G3270" i="2"/>
  <c r="F3271" i="2"/>
  <c r="G3271" i="2"/>
  <c r="F3272" i="2"/>
  <c r="G3272" i="2"/>
  <c r="F3273" i="2"/>
  <c r="G3273" i="2"/>
  <c r="F3274" i="2"/>
  <c r="G3274" i="2"/>
  <c r="F3275" i="2"/>
  <c r="G3275" i="2"/>
  <c r="F3276" i="2"/>
  <c r="G3276" i="2"/>
  <c r="F3277" i="2"/>
  <c r="G3277" i="2"/>
  <c r="F3278" i="2"/>
  <c r="G3278" i="2"/>
  <c r="F3279" i="2"/>
  <c r="G3279" i="2"/>
  <c r="F3280" i="2"/>
  <c r="G3280" i="2"/>
  <c r="F3281" i="2"/>
  <c r="G3281" i="2"/>
  <c r="F3282" i="2"/>
  <c r="G3282" i="2"/>
  <c r="F3283" i="2"/>
  <c r="G3283" i="2"/>
  <c r="F3284" i="2"/>
  <c r="G3284" i="2"/>
  <c r="F3285" i="2"/>
  <c r="G3285" i="2"/>
  <c r="F3286" i="2"/>
  <c r="G3286" i="2"/>
  <c r="F3287" i="2"/>
  <c r="G3287" i="2"/>
  <c r="F3288" i="2"/>
  <c r="G3288" i="2"/>
  <c r="F3289" i="2"/>
  <c r="G3289" i="2"/>
  <c r="F3290" i="2"/>
  <c r="G3290" i="2"/>
  <c r="F3291" i="2"/>
  <c r="G3291" i="2"/>
  <c r="F3292" i="2"/>
  <c r="G3292" i="2"/>
  <c r="F3293" i="2"/>
  <c r="G3293" i="2"/>
  <c r="F3294" i="2"/>
  <c r="G3294" i="2"/>
  <c r="F3295" i="2"/>
  <c r="G3295" i="2"/>
  <c r="F3296" i="2"/>
  <c r="G3296" i="2"/>
  <c r="F3297" i="2"/>
  <c r="G3297" i="2"/>
  <c r="F3298" i="2"/>
  <c r="G3298" i="2"/>
  <c r="F3299" i="2"/>
  <c r="G3299" i="2"/>
  <c r="F3300" i="2"/>
  <c r="G3300" i="2"/>
  <c r="F3301" i="2"/>
  <c r="G3301" i="2"/>
  <c r="F3302" i="2"/>
  <c r="G3302" i="2"/>
  <c r="F3303" i="2"/>
  <c r="G3303" i="2"/>
  <c r="F3304" i="2"/>
  <c r="G3304" i="2"/>
  <c r="F3305" i="2"/>
  <c r="G3305" i="2"/>
  <c r="F3306" i="2"/>
  <c r="G3306" i="2"/>
  <c r="F3307" i="2"/>
  <c r="G3307" i="2"/>
  <c r="F3308" i="2"/>
  <c r="G3308" i="2"/>
  <c r="F3309" i="2"/>
  <c r="G3309" i="2"/>
  <c r="F3310" i="2"/>
  <c r="G3310" i="2"/>
  <c r="F3311" i="2"/>
  <c r="G3311" i="2"/>
  <c r="F3312" i="2"/>
  <c r="G3312" i="2"/>
  <c r="F3313" i="2"/>
  <c r="G3313" i="2"/>
  <c r="F3314" i="2"/>
  <c r="G3314" i="2"/>
  <c r="F3315" i="2"/>
  <c r="G3315" i="2"/>
  <c r="F3316" i="2"/>
  <c r="G3316" i="2"/>
  <c r="F3317" i="2"/>
  <c r="G3317" i="2"/>
  <c r="F3318" i="2"/>
  <c r="G3318" i="2"/>
  <c r="F3319" i="2"/>
  <c r="G3319" i="2"/>
  <c r="F3320" i="2"/>
  <c r="G3320" i="2"/>
  <c r="F3321" i="2"/>
  <c r="G3321" i="2"/>
  <c r="F3322" i="2"/>
  <c r="G3322" i="2"/>
  <c r="F3323" i="2"/>
  <c r="G3323" i="2"/>
  <c r="F3324" i="2"/>
  <c r="G3324" i="2"/>
  <c r="F3325" i="2"/>
  <c r="G3325" i="2"/>
  <c r="F3326" i="2"/>
  <c r="G3326" i="2"/>
  <c r="F3327" i="2"/>
  <c r="G3327" i="2"/>
  <c r="F3328" i="2"/>
  <c r="G3328" i="2"/>
  <c r="F3329" i="2"/>
  <c r="G3329" i="2"/>
  <c r="F3330" i="2"/>
  <c r="G3330" i="2"/>
  <c r="F3331" i="2"/>
  <c r="G3331" i="2"/>
  <c r="F3332" i="2"/>
  <c r="G3332" i="2"/>
  <c r="F3333" i="2"/>
  <c r="G3333" i="2"/>
  <c r="F3334" i="2"/>
  <c r="G3334" i="2"/>
  <c r="F3335" i="2"/>
  <c r="G3335" i="2"/>
  <c r="F3336" i="2"/>
  <c r="G3336" i="2"/>
  <c r="F3337" i="2"/>
  <c r="G3337" i="2"/>
  <c r="F3338" i="2"/>
  <c r="G3338" i="2"/>
  <c r="F3339" i="2"/>
  <c r="G3339" i="2"/>
  <c r="F3340" i="2"/>
  <c r="G3340" i="2"/>
  <c r="F3341" i="2"/>
  <c r="G3341" i="2"/>
  <c r="F3342" i="2"/>
  <c r="G3342" i="2"/>
  <c r="F3343" i="2"/>
  <c r="G3343" i="2"/>
  <c r="F3344" i="2"/>
  <c r="G3344" i="2"/>
  <c r="F3345" i="2"/>
  <c r="G3345" i="2"/>
  <c r="F3346" i="2"/>
  <c r="G3346" i="2"/>
  <c r="F3347" i="2"/>
  <c r="G3347" i="2"/>
  <c r="F3348" i="2"/>
  <c r="G3348" i="2"/>
  <c r="F3349" i="2"/>
  <c r="G3349" i="2"/>
  <c r="F3350" i="2"/>
  <c r="G3350" i="2"/>
  <c r="F3351" i="2"/>
  <c r="G3351" i="2"/>
  <c r="F3352" i="2"/>
  <c r="G3352" i="2"/>
  <c r="F3353" i="2"/>
  <c r="G3353" i="2"/>
  <c r="F3354" i="2"/>
  <c r="G3354" i="2"/>
  <c r="F3355" i="2"/>
  <c r="G3355" i="2"/>
  <c r="F3356" i="2"/>
  <c r="G3356" i="2"/>
  <c r="F3357" i="2"/>
  <c r="G3357" i="2"/>
  <c r="F3358" i="2"/>
  <c r="G3358" i="2"/>
  <c r="F3359" i="2"/>
  <c r="G3359" i="2"/>
  <c r="F3360" i="2"/>
  <c r="G3360" i="2"/>
  <c r="F3361" i="2"/>
  <c r="G3361" i="2"/>
  <c r="F3362" i="2"/>
  <c r="G3362" i="2"/>
  <c r="F3363" i="2"/>
  <c r="G3363" i="2"/>
  <c r="F3364" i="2"/>
  <c r="G3364" i="2"/>
  <c r="F3365" i="2"/>
  <c r="G3365" i="2"/>
  <c r="F3366" i="2"/>
  <c r="G3366" i="2"/>
  <c r="F3367" i="2"/>
  <c r="G3367" i="2"/>
  <c r="F3368" i="2"/>
  <c r="G3368" i="2"/>
  <c r="F3369" i="2"/>
  <c r="G3369" i="2"/>
  <c r="F3370" i="2"/>
  <c r="G3370" i="2"/>
  <c r="F3371" i="2"/>
  <c r="G3371" i="2"/>
  <c r="F3372" i="2"/>
  <c r="G3372" i="2"/>
  <c r="F3373" i="2"/>
  <c r="G3373" i="2"/>
  <c r="F3374" i="2"/>
  <c r="G3374" i="2"/>
  <c r="F3375" i="2"/>
  <c r="G3375" i="2"/>
  <c r="F3376" i="2"/>
  <c r="G3376" i="2"/>
  <c r="F3377" i="2"/>
  <c r="G3377" i="2"/>
  <c r="F3378" i="2"/>
  <c r="G3378" i="2"/>
  <c r="F3379" i="2"/>
  <c r="G3379" i="2"/>
  <c r="F3380" i="2"/>
  <c r="G3380" i="2"/>
  <c r="F3381" i="2"/>
  <c r="G3381" i="2"/>
  <c r="F3382" i="2"/>
  <c r="G3382" i="2"/>
  <c r="F3383" i="2"/>
  <c r="G3383" i="2"/>
  <c r="F3384" i="2"/>
  <c r="G3384" i="2"/>
  <c r="F3385" i="2"/>
  <c r="G3385" i="2"/>
  <c r="F3386" i="2"/>
  <c r="G3386" i="2"/>
  <c r="F3387" i="2"/>
  <c r="G3387" i="2"/>
  <c r="F3388" i="2"/>
  <c r="G3388" i="2"/>
  <c r="F3389" i="2"/>
  <c r="G3389" i="2"/>
  <c r="F3390" i="2"/>
  <c r="G3390" i="2"/>
  <c r="F3391" i="2"/>
  <c r="G3391" i="2"/>
  <c r="F3392" i="2"/>
  <c r="G3392" i="2"/>
  <c r="F3393" i="2"/>
  <c r="G3393" i="2"/>
  <c r="F3394" i="2"/>
  <c r="G3394" i="2"/>
  <c r="F3395" i="2"/>
  <c r="G3395" i="2"/>
  <c r="F3396" i="2"/>
  <c r="G3396" i="2"/>
  <c r="F3397" i="2"/>
  <c r="G3397" i="2"/>
  <c r="F3398" i="2"/>
  <c r="G3398" i="2"/>
  <c r="F3399" i="2"/>
  <c r="G3399" i="2"/>
  <c r="F3400" i="2"/>
  <c r="G3400" i="2"/>
  <c r="F3401" i="2"/>
  <c r="G3401" i="2"/>
  <c r="F3402" i="2"/>
  <c r="G3402" i="2"/>
  <c r="F3403" i="2"/>
  <c r="G3403" i="2"/>
  <c r="F3404" i="2"/>
  <c r="G3404" i="2"/>
  <c r="F3405" i="2"/>
  <c r="G3405" i="2"/>
  <c r="F3406" i="2"/>
  <c r="G3406" i="2"/>
  <c r="F3407" i="2"/>
  <c r="G3407" i="2"/>
  <c r="F3408" i="2"/>
  <c r="G3408" i="2"/>
  <c r="F3409" i="2"/>
  <c r="G3409" i="2"/>
  <c r="F3410" i="2"/>
  <c r="G3410" i="2"/>
  <c r="F3411" i="2"/>
  <c r="G3411" i="2"/>
  <c r="F3412" i="2"/>
  <c r="G3412" i="2"/>
  <c r="F3413" i="2"/>
  <c r="G3413" i="2"/>
  <c r="F3414" i="2"/>
  <c r="G3414" i="2"/>
  <c r="F3415" i="2"/>
  <c r="G3415" i="2"/>
  <c r="F3416" i="2"/>
  <c r="G3416" i="2"/>
  <c r="F3417" i="2"/>
  <c r="G3417" i="2"/>
  <c r="F3418" i="2"/>
  <c r="G3418" i="2"/>
  <c r="F3419" i="2"/>
  <c r="G3419" i="2"/>
  <c r="F3420" i="2"/>
  <c r="G3420" i="2"/>
  <c r="F3421" i="2"/>
  <c r="G3421" i="2"/>
  <c r="F3422" i="2"/>
  <c r="G3422" i="2"/>
  <c r="F3423" i="2"/>
  <c r="G3423" i="2"/>
  <c r="F3424" i="2"/>
  <c r="G3424" i="2"/>
  <c r="F3425" i="2"/>
  <c r="G3425" i="2"/>
  <c r="F3426" i="2"/>
  <c r="G3426" i="2"/>
  <c r="F3427" i="2"/>
  <c r="G3427" i="2"/>
  <c r="F3428" i="2"/>
  <c r="G3428" i="2"/>
  <c r="F3429" i="2"/>
  <c r="G3429" i="2"/>
  <c r="F3430" i="2"/>
  <c r="G3430" i="2"/>
  <c r="F3431" i="2"/>
  <c r="G3431" i="2"/>
  <c r="F3432" i="2"/>
  <c r="G3432" i="2"/>
  <c r="F3433" i="2"/>
  <c r="G3433" i="2"/>
  <c r="F3434" i="2"/>
  <c r="G3434" i="2"/>
  <c r="F3435" i="2"/>
  <c r="G3435" i="2"/>
  <c r="F3436" i="2"/>
  <c r="G3436" i="2"/>
  <c r="F3437" i="2"/>
  <c r="G3437" i="2"/>
  <c r="F3438" i="2"/>
  <c r="G3438" i="2"/>
  <c r="F3439" i="2"/>
  <c r="G3439" i="2"/>
  <c r="F3440" i="2"/>
  <c r="G3440" i="2"/>
  <c r="F3441" i="2"/>
  <c r="G3441" i="2"/>
  <c r="F3442" i="2"/>
  <c r="G3442" i="2"/>
  <c r="F3443" i="2"/>
  <c r="G3443" i="2"/>
  <c r="F3444" i="2"/>
  <c r="G3444" i="2"/>
  <c r="F3445" i="2"/>
  <c r="G3445" i="2"/>
  <c r="F3446" i="2"/>
  <c r="G3446" i="2"/>
  <c r="F3447" i="2"/>
  <c r="G3447" i="2"/>
  <c r="F3448" i="2"/>
  <c r="G3448" i="2"/>
  <c r="F3449" i="2"/>
  <c r="G3449" i="2"/>
  <c r="F3450" i="2"/>
  <c r="G3450" i="2"/>
  <c r="F3451" i="2"/>
  <c r="G3451" i="2"/>
  <c r="F3452" i="2"/>
  <c r="G3452" i="2"/>
  <c r="F3453" i="2"/>
  <c r="G3453" i="2"/>
  <c r="F3454" i="2"/>
  <c r="G3454" i="2"/>
  <c r="F3455" i="2"/>
  <c r="G3455" i="2"/>
  <c r="F3456" i="2"/>
  <c r="G3456" i="2"/>
  <c r="F3457" i="2"/>
  <c r="G3457" i="2"/>
  <c r="F3458" i="2"/>
  <c r="G3458" i="2"/>
  <c r="F3459" i="2"/>
  <c r="G3459" i="2"/>
  <c r="F3460" i="2"/>
  <c r="G3460" i="2"/>
  <c r="F3461" i="2"/>
  <c r="G3461" i="2"/>
  <c r="F3462" i="2"/>
  <c r="G3462" i="2"/>
  <c r="F3463" i="2"/>
  <c r="G3463" i="2"/>
  <c r="F3464" i="2"/>
  <c r="G3464" i="2"/>
  <c r="F3465" i="2"/>
  <c r="G3465" i="2"/>
  <c r="F3466" i="2"/>
  <c r="G3466" i="2"/>
  <c r="F3467" i="2"/>
  <c r="G3467" i="2"/>
  <c r="F3468" i="2"/>
  <c r="G3468" i="2"/>
  <c r="F3469" i="2"/>
  <c r="G3469" i="2"/>
  <c r="F3470" i="2"/>
  <c r="G3470" i="2"/>
  <c r="F3471" i="2"/>
  <c r="G3471" i="2"/>
  <c r="F3472" i="2"/>
  <c r="G3472" i="2"/>
  <c r="F3473" i="2"/>
  <c r="G3473" i="2"/>
  <c r="F3474" i="2"/>
  <c r="G3474" i="2"/>
  <c r="F3475" i="2"/>
  <c r="G3475" i="2"/>
  <c r="F3476" i="2"/>
  <c r="G3476" i="2"/>
  <c r="F3477" i="2"/>
  <c r="G3477" i="2"/>
  <c r="F3478" i="2"/>
  <c r="G3478" i="2"/>
  <c r="F3479" i="2"/>
  <c r="G3479" i="2"/>
  <c r="F3480" i="2"/>
  <c r="G3480" i="2"/>
  <c r="F3481" i="2"/>
  <c r="G3481" i="2"/>
  <c r="F3482" i="2"/>
  <c r="G3482" i="2"/>
  <c r="F3483" i="2"/>
  <c r="G3483" i="2"/>
  <c r="F3484" i="2"/>
  <c r="G3484" i="2"/>
  <c r="F3485" i="2"/>
  <c r="G3485" i="2"/>
  <c r="F3486" i="2"/>
  <c r="G3486" i="2"/>
  <c r="F3487" i="2"/>
  <c r="G3487" i="2"/>
  <c r="F3488" i="2"/>
  <c r="G3488" i="2"/>
  <c r="F3489" i="2"/>
  <c r="G3489" i="2"/>
  <c r="F3490" i="2"/>
  <c r="G3490" i="2"/>
  <c r="F3491" i="2"/>
  <c r="G3491" i="2"/>
  <c r="F3492" i="2"/>
  <c r="G3492" i="2"/>
  <c r="F3493" i="2"/>
  <c r="G3493" i="2"/>
  <c r="F3494" i="2"/>
  <c r="G3494" i="2"/>
  <c r="F3495" i="2"/>
  <c r="G3495" i="2"/>
  <c r="F3496" i="2"/>
  <c r="G3496" i="2"/>
  <c r="F3497" i="2"/>
  <c r="G3497" i="2"/>
  <c r="F3498" i="2"/>
  <c r="G3498" i="2"/>
  <c r="F3499" i="2"/>
  <c r="G3499" i="2"/>
  <c r="F3500" i="2"/>
  <c r="G3500" i="2"/>
  <c r="F3501" i="2"/>
  <c r="G3501" i="2"/>
  <c r="F3502" i="2"/>
  <c r="G3502" i="2"/>
  <c r="F3503" i="2"/>
  <c r="G3503" i="2"/>
  <c r="F3504" i="2"/>
  <c r="G3504" i="2"/>
  <c r="F3505" i="2"/>
  <c r="G3505" i="2"/>
  <c r="F3506" i="2"/>
  <c r="G3506" i="2"/>
  <c r="F3507" i="2"/>
  <c r="G3507" i="2"/>
  <c r="F3508" i="2"/>
  <c r="G3508" i="2"/>
  <c r="F3509" i="2"/>
  <c r="G3509" i="2"/>
  <c r="F3510" i="2"/>
  <c r="G3510" i="2"/>
  <c r="F3511" i="2"/>
  <c r="G3511" i="2"/>
  <c r="F3512" i="2"/>
  <c r="G3512" i="2"/>
  <c r="F3513" i="2"/>
  <c r="G3513" i="2"/>
  <c r="F3514" i="2"/>
  <c r="G3514" i="2"/>
  <c r="F3515" i="2"/>
  <c r="G3515" i="2"/>
  <c r="F3516" i="2"/>
  <c r="G3516" i="2"/>
  <c r="F3517" i="2"/>
  <c r="G3517" i="2"/>
  <c r="F3518" i="2"/>
  <c r="G3518" i="2"/>
  <c r="F3519" i="2"/>
  <c r="G3519" i="2"/>
  <c r="F3520" i="2"/>
  <c r="G3520" i="2"/>
  <c r="F3521" i="2"/>
  <c r="G3521" i="2"/>
  <c r="F3522" i="2"/>
  <c r="G3522" i="2"/>
  <c r="F3523" i="2"/>
  <c r="G3523" i="2"/>
  <c r="F3524" i="2"/>
  <c r="G3524" i="2"/>
  <c r="F3525" i="2"/>
  <c r="G3525" i="2"/>
  <c r="F3526" i="2"/>
  <c r="G3526" i="2"/>
  <c r="F3527" i="2"/>
  <c r="G3527" i="2"/>
  <c r="F3528" i="2"/>
  <c r="G3528" i="2"/>
  <c r="F3529" i="2"/>
  <c r="G3529" i="2"/>
  <c r="F3530" i="2"/>
  <c r="G3530" i="2"/>
  <c r="F3531" i="2"/>
  <c r="G3531" i="2"/>
  <c r="F3532" i="2"/>
  <c r="G3532" i="2"/>
  <c r="F3533" i="2"/>
  <c r="G3533" i="2"/>
  <c r="F3534" i="2"/>
  <c r="G3534" i="2"/>
  <c r="F3535" i="2"/>
  <c r="G3535" i="2"/>
  <c r="F3536" i="2"/>
  <c r="G3536" i="2"/>
  <c r="F3537" i="2"/>
  <c r="G3537" i="2"/>
  <c r="F3538" i="2"/>
  <c r="G3538" i="2"/>
  <c r="F3539" i="2"/>
  <c r="G3539" i="2"/>
  <c r="F3540" i="2"/>
  <c r="G3540" i="2"/>
  <c r="F3541" i="2"/>
  <c r="G3541" i="2"/>
  <c r="F3542" i="2"/>
  <c r="G3542" i="2"/>
  <c r="F3543" i="2"/>
  <c r="G3543" i="2"/>
  <c r="F3544" i="2"/>
  <c r="G3544" i="2"/>
  <c r="F3545" i="2"/>
  <c r="G3545" i="2"/>
  <c r="F3546" i="2"/>
  <c r="G3546" i="2"/>
  <c r="F3547" i="2"/>
  <c r="G3547" i="2"/>
  <c r="F3548" i="2"/>
  <c r="G3548" i="2"/>
  <c r="F3549" i="2"/>
  <c r="G3549" i="2"/>
  <c r="F3550" i="2"/>
  <c r="G3550" i="2"/>
  <c r="F3551" i="2"/>
  <c r="G3551" i="2"/>
  <c r="F3552" i="2"/>
  <c r="G3552" i="2"/>
  <c r="F3553" i="2"/>
  <c r="G3553" i="2"/>
  <c r="F3554" i="2"/>
  <c r="G3554" i="2"/>
  <c r="F3555" i="2"/>
  <c r="G3555" i="2"/>
  <c r="F3556" i="2"/>
  <c r="G3556" i="2"/>
  <c r="F3557" i="2"/>
  <c r="G3557" i="2"/>
  <c r="F3558" i="2"/>
  <c r="G3558" i="2"/>
  <c r="F3559" i="2"/>
  <c r="G3559" i="2"/>
  <c r="F3560" i="2"/>
  <c r="G3560" i="2"/>
  <c r="F3561" i="2"/>
  <c r="G3561" i="2"/>
  <c r="F3562" i="2"/>
  <c r="G3562" i="2"/>
  <c r="F3563" i="2"/>
  <c r="G3563" i="2"/>
  <c r="F3564" i="2"/>
  <c r="G3564" i="2"/>
  <c r="F3565" i="2"/>
  <c r="G3565" i="2"/>
  <c r="F3566" i="2"/>
  <c r="G3566" i="2"/>
  <c r="F3567" i="2"/>
  <c r="G3567" i="2"/>
  <c r="F3568" i="2"/>
  <c r="G3568" i="2"/>
  <c r="F3569" i="2"/>
  <c r="G3569" i="2"/>
  <c r="F3570" i="2"/>
  <c r="G3570" i="2"/>
  <c r="F3571" i="2"/>
  <c r="G3571" i="2"/>
  <c r="F3572" i="2"/>
  <c r="G3572" i="2"/>
  <c r="F3573" i="2"/>
  <c r="G3573" i="2"/>
  <c r="F3574" i="2"/>
  <c r="G3574" i="2"/>
  <c r="F3575" i="2"/>
  <c r="G3575" i="2"/>
  <c r="F3576" i="2"/>
  <c r="G3576" i="2"/>
  <c r="F3577" i="2"/>
  <c r="G3577" i="2"/>
  <c r="F3578" i="2"/>
  <c r="G3578" i="2"/>
  <c r="F3579" i="2"/>
  <c r="G3579" i="2"/>
  <c r="F3580" i="2"/>
  <c r="G3580" i="2"/>
  <c r="F3581" i="2"/>
  <c r="G3581" i="2"/>
  <c r="F3582" i="2"/>
  <c r="G3582" i="2"/>
  <c r="F3583" i="2"/>
  <c r="G3583" i="2"/>
  <c r="F3584" i="2"/>
  <c r="G3584" i="2"/>
  <c r="F3585" i="2"/>
  <c r="G3585" i="2"/>
  <c r="F3586" i="2"/>
  <c r="G3586" i="2"/>
  <c r="F3587" i="2"/>
  <c r="G3587" i="2"/>
  <c r="F3588" i="2"/>
  <c r="G3588" i="2"/>
  <c r="F3589" i="2"/>
  <c r="G3589" i="2"/>
  <c r="F3590" i="2"/>
  <c r="G3590" i="2"/>
  <c r="F3591" i="2"/>
  <c r="G3591" i="2"/>
  <c r="F3592" i="2"/>
  <c r="G3592" i="2"/>
  <c r="F3593" i="2"/>
  <c r="G3593" i="2"/>
  <c r="F3594" i="2"/>
  <c r="G3594" i="2"/>
  <c r="F3595" i="2"/>
  <c r="G3595" i="2"/>
  <c r="F3596" i="2"/>
  <c r="G3596" i="2"/>
  <c r="F3597" i="2"/>
  <c r="G3597" i="2"/>
  <c r="F3598" i="2"/>
  <c r="G3598" i="2"/>
  <c r="F3599" i="2"/>
  <c r="G3599" i="2"/>
  <c r="F3600" i="2"/>
  <c r="G3600" i="2"/>
  <c r="F3601" i="2"/>
  <c r="G3601" i="2"/>
  <c r="F3602" i="2"/>
  <c r="G3602" i="2"/>
  <c r="F3603" i="2"/>
  <c r="G3603" i="2"/>
  <c r="F3604" i="2"/>
  <c r="G3604" i="2"/>
  <c r="F3605" i="2"/>
  <c r="G3605" i="2"/>
  <c r="F3606" i="2"/>
  <c r="G3606" i="2"/>
  <c r="F3607" i="2"/>
  <c r="G3607" i="2"/>
  <c r="F3608" i="2"/>
  <c r="G3608" i="2"/>
  <c r="F3609" i="2"/>
  <c r="G3609" i="2"/>
  <c r="F3610" i="2"/>
  <c r="G3610" i="2"/>
  <c r="F3611" i="2"/>
  <c r="G3611" i="2"/>
  <c r="F3612" i="2"/>
  <c r="G3612" i="2"/>
  <c r="F3613" i="2"/>
  <c r="G3613" i="2"/>
  <c r="F3614" i="2"/>
  <c r="G3614" i="2"/>
  <c r="F3615" i="2"/>
  <c r="G3615" i="2"/>
  <c r="F3616" i="2"/>
  <c r="G3616" i="2"/>
  <c r="F3617" i="2"/>
  <c r="G3617" i="2"/>
  <c r="F3618" i="2"/>
  <c r="G3618" i="2"/>
  <c r="F3619" i="2"/>
  <c r="G3619" i="2"/>
  <c r="F3620" i="2"/>
  <c r="G3620" i="2"/>
  <c r="F3621" i="2"/>
  <c r="G3621" i="2"/>
  <c r="F3622" i="2"/>
  <c r="G3622" i="2"/>
  <c r="F3623" i="2"/>
  <c r="G3623" i="2"/>
  <c r="F3624" i="2"/>
  <c r="G3624" i="2"/>
  <c r="F3625" i="2"/>
  <c r="G3625" i="2"/>
  <c r="F3626" i="2"/>
  <c r="G3626" i="2"/>
  <c r="F3627" i="2"/>
  <c r="G3627" i="2"/>
  <c r="F3628" i="2"/>
  <c r="G3628" i="2"/>
  <c r="F3629" i="2"/>
  <c r="G3629" i="2"/>
  <c r="F3630" i="2"/>
  <c r="G3630" i="2"/>
  <c r="F3631" i="2"/>
  <c r="G3631" i="2"/>
  <c r="F3632" i="2"/>
  <c r="G3632" i="2"/>
  <c r="F3633" i="2"/>
  <c r="G3633" i="2"/>
  <c r="F3634" i="2"/>
  <c r="G3634" i="2"/>
  <c r="F3635" i="2"/>
  <c r="G3635" i="2"/>
  <c r="F3636" i="2"/>
  <c r="G3636" i="2"/>
  <c r="F3637" i="2"/>
  <c r="G3637" i="2"/>
  <c r="F3638" i="2"/>
  <c r="G3638" i="2"/>
  <c r="F3639" i="2"/>
  <c r="G3639" i="2"/>
  <c r="F3640" i="2"/>
  <c r="G3640" i="2"/>
  <c r="F3641" i="2"/>
  <c r="G3641" i="2"/>
  <c r="F3642" i="2"/>
  <c r="G3642" i="2"/>
  <c r="F3643" i="2"/>
  <c r="G3643" i="2"/>
  <c r="F3644" i="2"/>
  <c r="G3644" i="2"/>
  <c r="F3645" i="2"/>
  <c r="G3645" i="2"/>
  <c r="F3646" i="2"/>
  <c r="G3646" i="2"/>
  <c r="F3647" i="2"/>
  <c r="G3647" i="2"/>
  <c r="F3648" i="2"/>
  <c r="G3648" i="2"/>
  <c r="F3649" i="2"/>
  <c r="G3649" i="2"/>
  <c r="F3650" i="2"/>
  <c r="G3650" i="2"/>
  <c r="F3651" i="2"/>
  <c r="G3651" i="2"/>
  <c r="F3652" i="2"/>
  <c r="G3652" i="2"/>
  <c r="F3653" i="2"/>
  <c r="G3653" i="2"/>
  <c r="F3654" i="2"/>
  <c r="G3654" i="2"/>
  <c r="F3655" i="2"/>
  <c r="G3655" i="2"/>
  <c r="F3656" i="2"/>
  <c r="G3656" i="2"/>
  <c r="F3657" i="2"/>
  <c r="G3657" i="2"/>
  <c r="F3658" i="2"/>
  <c r="G3658" i="2"/>
  <c r="F3659" i="2"/>
  <c r="G3659" i="2"/>
  <c r="F3660" i="2"/>
  <c r="G3660" i="2"/>
  <c r="F3661" i="2"/>
  <c r="G3661" i="2"/>
  <c r="F3662" i="2"/>
  <c r="G3662" i="2"/>
  <c r="F3663" i="2"/>
  <c r="G3663" i="2"/>
  <c r="F3664" i="2"/>
  <c r="G3664" i="2"/>
  <c r="F3665" i="2"/>
  <c r="G3665" i="2"/>
  <c r="F3666" i="2"/>
  <c r="G3666" i="2"/>
  <c r="F3667" i="2"/>
  <c r="G3667" i="2"/>
  <c r="F3668" i="2"/>
  <c r="G3668" i="2"/>
  <c r="F3669" i="2"/>
  <c r="G3669" i="2"/>
  <c r="F3670" i="2"/>
  <c r="G3670" i="2"/>
  <c r="F3671" i="2"/>
  <c r="G3671" i="2"/>
  <c r="F3672" i="2"/>
  <c r="G3672" i="2"/>
  <c r="F3673" i="2"/>
  <c r="G3673" i="2"/>
  <c r="F3674" i="2"/>
  <c r="G3674" i="2"/>
  <c r="F3675" i="2"/>
  <c r="G3675" i="2"/>
  <c r="F3676" i="2"/>
  <c r="G3676" i="2"/>
  <c r="F3677" i="2"/>
  <c r="G3677" i="2"/>
  <c r="F3678" i="2"/>
  <c r="G3678" i="2"/>
  <c r="F3679" i="2"/>
  <c r="G3679" i="2"/>
  <c r="F3680" i="2"/>
  <c r="G3680" i="2"/>
  <c r="F3681" i="2"/>
  <c r="G3681" i="2"/>
  <c r="F3682" i="2"/>
  <c r="G3682" i="2"/>
  <c r="F3683" i="2"/>
  <c r="G3683" i="2"/>
  <c r="F3684" i="2"/>
  <c r="G3684" i="2"/>
  <c r="F3685" i="2"/>
  <c r="G3685" i="2"/>
  <c r="F3686" i="2"/>
  <c r="G3686" i="2"/>
  <c r="F3687" i="2"/>
  <c r="G3687" i="2"/>
  <c r="F3688" i="2"/>
  <c r="G3688" i="2"/>
  <c r="F3689" i="2"/>
  <c r="G3689" i="2"/>
  <c r="F3690" i="2"/>
  <c r="G3690" i="2"/>
  <c r="F3691" i="2"/>
  <c r="G3691" i="2"/>
  <c r="F3692" i="2"/>
  <c r="G3692" i="2"/>
  <c r="F3693" i="2"/>
  <c r="G3693" i="2"/>
  <c r="F3694" i="2"/>
  <c r="G3694" i="2"/>
  <c r="F3695" i="2"/>
  <c r="G3695" i="2"/>
  <c r="F3696" i="2"/>
  <c r="G3696" i="2"/>
  <c r="F3697" i="2"/>
  <c r="G3697" i="2"/>
  <c r="F3698" i="2"/>
  <c r="G3698" i="2"/>
  <c r="F3699" i="2"/>
  <c r="G3699" i="2"/>
  <c r="F3700" i="2"/>
  <c r="G3700" i="2"/>
  <c r="F3701" i="2"/>
  <c r="G3701" i="2"/>
  <c r="F3702" i="2"/>
  <c r="G3702" i="2"/>
  <c r="F3703" i="2"/>
  <c r="G3703" i="2"/>
  <c r="F3704" i="2"/>
  <c r="G3704" i="2"/>
  <c r="F3705" i="2"/>
  <c r="G3705" i="2"/>
  <c r="F3706" i="2"/>
  <c r="G3706" i="2"/>
  <c r="F3707" i="2"/>
  <c r="G3707" i="2"/>
  <c r="F3708" i="2"/>
  <c r="G3708" i="2"/>
  <c r="F3709" i="2"/>
  <c r="G3709" i="2"/>
  <c r="F3710" i="2"/>
  <c r="G3710" i="2"/>
  <c r="F3711" i="2"/>
  <c r="G3711" i="2"/>
  <c r="F3712" i="2"/>
  <c r="G3712" i="2"/>
  <c r="F3713" i="2"/>
  <c r="G3713" i="2"/>
  <c r="F3714" i="2"/>
  <c r="G3714" i="2"/>
  <c r="F3715" i="2"/>
  <c r="G3715" i="2"/>
  <c r="F3716" i="2"/>
  <c r="G3716" i="2"/>
  <c r="F3717" i="2"/>
  <c r="G3717" i="2"/>
  <c r="F3718" i="2"/>
  <c r="G3718" i="2"/>
  <c r="F3719" i="2"/>
  <c r="G3719" i="2"/>
  <c r="F3720" i="2"/>
  <c r="G3720" i="2"/>
  <c r="F3721" i="2"/>
  <c r="G3721" i="2"/>
  <c r="F3722" i="2"/>
  <c r="G3722" i="2"/>
  <c r="F3723" i="2"/>
  <c r="G3723" i="2"/>
  <c r="F3724" i="2"/>
  <c r="G3724" i="2"/>
  <c r="F3725" i="2"/>
  <c r="G3725" i="2"/>
  <c r="F3726" i="2"/>
  <c r="G3726" i="2"/>
  <c r="F3727" i="2"/>
  <c r="G3727" i="2"/>
  <c r="F3728" i="2"/>
  <c r="G3728" i="2"/>
  <c r="F3729" i="2"/>
  <c r="G3729" i="2"/>
  <c r="F3730" i="2"/>
  <c r="G3730" i="2"/>
  <c r="F3731" i="2"/>
  <c r="G3731" i="2"/>
  <c r="F3732" i="2"/>
  <c r="G3732" i="2"/>
  <c r="F3733" i="2"/>
  <c r="G3733" i="2"/>
  <c r="F3734" i="2"/>
  <c r="G3734" i="2"/>
  <c r="F3735" i="2"/>
  <c r="G3735" i="2"/>
  <c r="F3736" i="2"/>
  <c r="G3736" i="2"/>
  <c r="F3737" i="2"/>
  <c r="G3737" i="2"/>
  <c r="F3738" i="2"/>
  <c r="G3738" i="2"/>
  <c r="F3739" i="2"/>
  <c r="G3739" i="2"/>
  <c r="F3740" i="2"/>
  <c r="G3740" i="2"/>
  <c r="F3741" i="2"/>
  <c r="G3741" i="2"/>
  <c r="F3742" i="2"/>
  <c r="G3742" i="2"/>
  <c r="F3743" i="2"/>
  <c r="G3743" i="2"/>
  <c r="F3744" i="2"/>
  <c r="G3744" i="2"/>
  <c r="F3745" i="2"/>
  <c r="G3745" i="2"/>
  <c r="F3746" i="2"/>
  <c r="G3746" i="2"/>
  <c r="F3747" i="2"/>
  <c r="G3747" i="2"/>
  <c r="F3748" i="2"/>
  <c r="G3748" i="2"/>
  <c r="F3749" i="2"/>
  <c r="G3749" i="2"/>
  <c r="F3750" i="2"/>
  <c r="G3750" i="2"/>
  <c r="F3751" i="2"/>
  <c r="G3751" i="2"/>
  <c r="F3752" i="2"/>
  <c r="G3752" i="2"/>
  <c r="F3753" i="2"/>
  <c r="G3753" i="2"/>
  <c r="F3754" i="2"/>
  <c r="G3754" i="2"/>
  <c r="F3755" i="2"/>
  <c r="G3755" i="2"/>
  <c r="F3756" i="2"/>
  <c r="G3756" i="2"/>
  <c r="F3757" i="2"/>
  <c r="G3757" i="2"/>
  <c r="F3758" i="2"/>
  <c r="G3758" i="2"/>
  <c r="F3759" i="2"/>
  <c r="G3759" i="2"/>
  <c r="F3760" i="2"/>
  <c r="G3760" i="2"/>
  <c r="F3761" i="2"/>
  <c r="G3761" i="2"/>
  <c r="F3762" i="2"/>
  <c r="G3762" i="2"/>
  <c r="F3763" i="2"/>
  <c r="G3763" i="2"/>
  <c r="F3764" i="2"/>
  <c r="G3764" i="2"/>
  <c r="F3765" i="2"/>
  <c r="G3765" i="2"/>
  <c r="F3766" i="2"/>
  <c r="G3766" i="2"/>
  <c r="F3767" i="2"/>
  <c r="G3767" i="2"/>
  <c r="F3768" i="2"/>
  <c r="G3768" i="2"/>
  <c r="F3769" i="2"/>
  <c r="G3769" i="2"/>
  <c r="F3770" i="2"/>
  <c r="G3770" i="2"/>
  <c r="F3771" i="2"/>
  <c r="G3771" i="2"/>
  <c r="F3772" i="2"/>
  <c r="G3772" i="2"/>
  <c r="F3773" i="2"/>
  <c r="G3773" i="2"/>
  <c r="F3774" i="2"/>
  <c r="G3774" i="2"/>
  <c r="F3775" i="2"/>
  <c r="G3775" i="2"/>
  <c r="F3776" i="2"/>
  <c r="G3776" i="2"/>
  <c r="F3777" i="2"/>
  <c r="G3777" i="2"/>
  <c r="F3778" i="2"/>
  <c r="G3778" i="2"/>
  <c r="F3779" i="2"/>
  <c r="G3779" i="2"/>
  <c r="F3780" i="2"/>
  <c r="G3780" i="2"/>
  <c r="F3781" i="2"/>
  <c r="G3781" i="2"/>
  <c r="F3782" i="2"/>
  <c r="G3782" i="2"/>
  <c r="F3783" i="2"/>
  <c r="G3783" i="2"/>
  <c r="F3784" i="2"/>
  <c r="G3784" i="2"/>
  <c r="F3785" i="2"/>
  <c r="G3785" i="2"/>
  <c r="F3786" i="2"/>
  <c r="G3786" i="2"/>
  <c r="F3787" i="2"/>
  <c r="G3787" i="2"/>
  <c r="F3788" i="2"/>
  <c r="G3788" i="2"/>
  <c r="F3789" i="2"/>
  <c r="G3789" i="2"/>
  <c r="F3790" i="2"/>
  <c r="G3790" i="2"/>
  <c r="F3791" i="2"/>
  <c r="G3791" i="2"/>
  <c r="F3792" i="2"/>
  <c r="G3792" i="2"/>
  <c r="F3793" i="2"/>
  <c r="G3793" i="2"/>
  <c r="F3794" i="2"/>
  <c r="G3794" i="2"/>
  <c r="F3795" i="2"/>
  <c r="G3795" i="2"/>
  <c r="F3796" i="2"/>
  <c r="G3796" i="2"/>
  <c r="F3797" i="2"/>
  <c r="G3797" i="2"/>
  <c r="F3798" i="2"/>
  <c r="G3798" i="2"/>
  <c r="F3799" i="2"/>
  <c r="G3799" i="2"/>
  <c r="F3800" i="2"/>
  <c r="G3800" i="2"/>
  <c r="F3801" i="2"/>
  <c r="G3801" i="2"/>
  <c r="F3802" i="2"/>
  <c r="G3802" i="2"/>
  <c r="F3803" i="2"/>
  <c r="G3803" i="2"/>
  <c r="F3804" i="2"/>
  <c r="G3804" i="2"/>
  <c r="F3805" i="2"/>
  <c r="G3805" i="2"/>
  <c r="F3806" i="2"/>
  <c r="G3806" i="2"/>
  <c r="F3807" i="2"/>
  <c r="G3807" i="2"/>
  <c r="F3808" i="2"/>
  <c r="G3808" i="2"/>
  <c r="F3809" i="2"/>
  <c r="G3809" i="2"/>
  <c r="F3810" i="2"/>
  <c r="G3810" i="2"/>
  <c r="F3811" i="2"/>
  <c r="G3811" i="2"/>
  <c r="F3812" i="2"/>
  <c r="G3812" i="2"/>
  <c r="F3813" i="2"/>
  <c r="G3813" i="2"/>
  <c r="F3814" i="2"/>
  <c r="G3814" i="2"/>
  <c r="F3815" i="2"/>
  <c r="G3815" i="2"/>
  <c r="F3816" i="2"/>
  <c r="G3816" i="2"/>
  <c r="F3817" i="2"/>
  <c r="G3817" i="2"/>
  <c r="F3818" i="2"/>
  <c r="G3818" i="2"/>
  <c r="F3819" i="2"/>
  <c r="G3819" i="2"/>
  <c r="F3820" i="2"/>
  <c r="G3820" i="2"/>
  <c r="F3821" i="2"/>
  <c r="G3821" i="2"/>
  <c r="F3822" i="2"/>
  <c r="G3822" i="2"/>
  <c r="F3823" i="2"/>
  <c r="G3823" i="2"/>
  <c r="F3824" i="2"/>
  <c r="G3824" i="2"/>
  <c r="F3825" i="2"/>
  <c r="G3825" i="2"/>
  <c r="F3826" i="2"/>
  <c r="G3826" i="2"/>
  <c r="F3827" i="2"/>
  <c r="G3827" i="2"/>
  <c r="F3828" i="2"/>
  <c r="G3828" i="2"/>
  <c r="F3829" i="2"/>
  <c r="G3829" i="2"/>
  <c r="F3830" i="2"/>
  <c r="G3830" i="2"/>
  <c r="F3831" i="2"/>
  <c r="G3831" i="2"/>
  <c r="F3832" i="2"/>
  <c r="G3832" i="2"/>
  <c r="F3833" i="2"/>
  <c r="G3833" i="2"/>
  <c r="F3834" i="2"/>
  <c r="G3834" i="2"/>
  <c r="F3835" i="2"/>
  <c r="G3835" i="2"/>
  <c r="F3836" i="2"/>
  <c r="G3836" i="2"/>
  <c r="F3837" i="2"/>
  <c r="G3837" i="2"/>
  <c r="F3838" i="2"/>
  <c r="G3838" i="2"/>
  <c r="F3839" i="2"/>
  <c r="G3839" i="2"/>
  <c r="F3840" i="2"/>
  <c r="G3840" i="2"/>
  <c r="F3841" i="2"/>
  <c r="G3841" i="2"/>
  <c r="F3842" i="2"/>
  <c r="G3842" i="2"/>
  <c r="F3843" i="2"/>
  <c r="G3843" i="2"/>
  <c r="F3844" i="2"/>
  <c r="G3844" i="2"/>
  <c r="F3845" i="2"/>
  <c r="G3845" i="2"/>
  <c r="F3846" i="2"/>
  <c r="G3846" i="2"/>
  <c r="F3847" i="2"/>
  <c r="G3847" i="2"/>
  <c r="F3848" i="2"/>
  <c r="G3848" i="2"/>
  <c r="F3849" i="2"/>
  <c r="G3849" i="2"/>
  <c r="F3850" i="2"/>
  <c r="G3850" i="2"/>
  <c r="F3851" i="2"/>
  <c r="G3851" i="2"/>
  <c r="F3852" i="2"/>
  <c r="G3852" i="2"/>
  <c r="F3853" i="2"/>
  <c r="G3853" i="2"/>
  <c r="F3854" i="2"/>
  <c r="G3854" i="2"/>
  <c r="F3855" i="2"/>
  <c r="G3855" i="2"/>
  <c r="F3856" i="2"/>
  <c r="G3856" i="2"/>
  <c r="F3857" i="2"/>
  <c r="G3857" i="2"/>
  <c r="F3858" i="2"/>
  <c r="G3858" i="2"/>
  <c r="F3859" i="2"/>
  <c r="G3859" i="2"/>
  <c r="F3860" i="2"/>
  <c r="G3860" i="2"/>
  <c r="F3861" i="2"/>
  <c r="G3861" i="2"/>
  <c r="F3862" i="2"/>
  <c r="G3862" i="2"/>
  <c r="F3863" i="2"/>
  <c r="G3863" i="2"/>
  <c r="F3864" i="2"/>
  <c r="G3864" i="2"/>
  <c r="F3865" i="2"/>
  <c r="G3865" i="2"/>
  <c r="F3866" i="2"/>
  <c r="G3866" i="2"/>
  <c r="F3867" i="2"/>
  <c r="G3867" i="2"/>
  <c r="F3868" i="2"/>
  <c r="G3868" i="2"/>
  <c r="F3869" i="2"/>
  <c r="G3869" i="2"/>
  <c r="F3870" i="2"/>
  <c r="G3870" i="2"/>
  <c r="F3871" i="2"/>
  <c r="G3871" i="2"/>
  <c r="F3872" i="2"/>
  <c r="G3872" i="2"/>
  <c r="F3873" i="2"/>
  <c r="G3873" i="2"/>
  <c r="F3874" i="2"/>
  <c r="G3874" i="2"/>
  <c r="F3875" i="2"/>
  <c r="G3875" i="2"/>
  <c r="F3876" i="2"/>
  <c r="G3876" i="2"/>
  <c r="F3877" i="2"/>
  <c r="G3877" i="2"/>
  <c r="F3878" i="2"/>
  <c r="G3878" i="2"/>
  <c r="F3879" i="2"/>
  <c r="G3879" i="2"/>
  <c r="F3880" i="2"/>
  <c r="G3880" i="2"/>
  <c r="F3881" i="2"/>
  <c r="G3881" i="2"/>
  <c r="F3882" i="2"/>
  <c r="G3882" i="2"/>
  <c r="F3883" i="2"/>
  <c r="G3883" i="2"/>
  <c r="F3884" i="2"/>
  <c r="G3884" i="2"/>
  <c r="F3885" i="2"/>
  <c r="G3885" i="2"/>
  <c r="F3886" i="2"/>
  <c r="G3886" i="2"/>
  <c r="F3887" i="2"/>
  <c r="G3887" i="2"/>
  <c r="F3888" i="2"/>
  <c r="G3888" i="2"/>
  <c r="F3889" i="2"/>
  <c r="G3889" i="2"/>
  <c r="F3890" i="2"/>
  <c r="G3890" i="2"/>
  <c r="F3891" i="2"/>
  <c r="G3891" i="2"/>
  <c r="F3892" i="2"/>
  <c r="G3892" i="2"/>
  <c r="F3893" i="2"/>
  <c r="G3893" i="2"/>
  <c r="F3894" i="2"/>
  <c r="G3894" i="2"/>
  <c r="F3895" i="2"/>
  <c r="G3895" i="2"/>
  <c r="F3896" i="2"/>
  <c r="G3896" i="2"/>
  <c r="F3897" i="2"/>
  <c r="G3897" i="2"/>
  <c r="F3898" i="2"/>
  <c r="G3898" i="2"/>
  <c r="F3899" i="2"/>
  <c r="G3899" i="2"/>
  <c r="F3900" i="2"/>
  <c r="G3900" i="2"/>
  <c r="F3901" i="2"/>
  <c r="G3901" i="2"/>
  <c r="F3902" i="2"/>
  <c r="G3902" i="2"/>
  <c r="F3903" i="2"/>
  <c r="G3903" i="2"/>
  <c r="F3904" i="2"/>
  <c r="G3904" i="2"/>
  <c r="F3905" i="2"/>
  <c r="G3905" i="2"/>
  <c r="F3906" i="2"/>
  <c r="G3906" i="2"/>
  <c r="F3907" i="2"/>
  <c r="G3907" i="2"/>
  <c r="F3908" i="2"/>
  <c r="G3908" i="2"/>
  <c r="F3909" i="2"/>
  <c r="G3909" i="2"/>
  <c r="F3910" i="2"/>
  <c r="G3910" i="2"/>
  <c r="F3911" i="2"/>
  <c r="G3911" i="2"/>
  <c r="F3912" i="2"/>
  <c r="G3912" i="2"/>
  <c r="F3913" i="2"/>
  <c r="G3913" i="2"/>
  <c r="F3914" i="2"/>
  <c r="G3914" i="2"/>
  <c r="F3915" i="2"/>
  <c r="G3915" i="2"/>
  <c r="F3916" i="2"/>
  <c r="G3916" i="2"/>
  <c r="F3917" i="2"/>
  <c r="G3917" i="2"/>
  <c r="F3918" i="2"/>
  <c r="G3918" i="2"/>
  <c r="F3919" i="2"/>
  <c r="G3919" i="2"/>
  <c r="F3920" i="2"/>
  <c r="G3920" i="2"/>
  <c r="F3921" i="2"/>
  <c r="G3921" i="2"/>
  <c r="F3922" i="2"/>
  <c r="G3922" i="2"/>
  <c r="F3923" i="2"/>
  <c r="G3923" i="2"/>
  <c r="F3924" i="2"/>
  <c r="G3924" i="2"/>
  <c r="F3925" i="2"/>
  <c r="G3925" i="2"/>
  <c r="F3926" i="2"/>
  <c r="G3926" i="2"/>
  <c r="F3927" i="2"/>
  <c r="G3927" i="2"/>
  <c r="F3928" i="2"/>
  <c r="G3928" i="2"/>
  <c r="F3929" i="2"/>
  <c r="G3929" i="2"/>
  <c r="F3930" i="2"/>
  <c r="G3930" i="2"/>
  <c r="F3931" i="2"/>
  <c r="G3931" i="2"/>
  <c r="F3932" i="2"/>
  <c r="G3932" i="2"/>
  <c r="F3933" i="2"/>
  <c r="G3933" i="2"/>
  <c r="F3934" i="2"/>
  <c r="G3934" i="2"/>
  <c r="F3935" i="2"/>
  <c r="G3935" i="2"/>
  <c r="F3936" i="2"/>
  <c r="G3936" i="2"/>
  <c r="F3937" i="2"/>
  <c r="G3937" i="2"/>
  <c r="F3938" i="2"/>
  <c r="G3938" i="2"/>
  <c r="F3939" i="2"/>
  <c r="G3939" i="2"/>
  <c r="F3940" i="2"/>
  <c r="G3940" i="2"/>
  <c r="F3941" i="2"/>
  <c r="G3941" i="2"/>
  <c r="F3942" i="2"/>
  <c r="G3942" i="2"/>
  <c r="F3943" i="2"/>
  <c r="G3943" i="2"/>
  <c r="F3944" i="2"/>
  <c r="G3944" i="2"/>
  <c r="F3945" i="2"/>
  <c r="G3945" i="2"/>
  <c r="F3946" i="2"/>
  <c r="G3946" i="2"/>
  <c r="F3947" i="2"/>
  <c r="G3947" i="2"/>
  <c r="F3948" i="2"/>
  <c r="G3948" i="2"/>
  <c r="F3949" i="2"/>
  <c r="G3949" i="2"/>
  <c r="F3950" i="2"/>
  <c r="G3950" i="2"/>
  <c r="F3951" i="2"/>
  <c r="G3951" i="2"/>
  <c r="F3952" i="2"/>
  <c r="G3952" i="2"/>
  <c r="F3953" i="2"/>
  <c r="G3953" i="2"/>
  <c r="F3954" i="2"/>
  <c r="G3954" i="2"/>
  <c r="F3955" i="2"/>
  <c r="G3955" i="2"/>
  <c r="F3956" i="2"/>
  <c r="G3956" i="2"/>
  <c r="F3957" i="2"/>
  <c r="G3957" i="2"/>
  <c r="F3958" i="2"/>
  <c r="G3958" i="2"/>
  <c r="F3959" i="2"/>
  <c r="G3959" i="2"/>
  <c r="F3960" i="2"/>
  <c r="G3960" i="2"/>
  <c r="F3961" i="2"/>
  <c r="G3961" i="2"/>
  <c r="F3962" i="2"/>
  <c r="G3962" i="2"/>
  <c r="F3963" i="2"/>
  <c r="G3963" i="2"/>
  <c r="F3964" i="2"/>
  <c r="G3964" i="2"/>
  <c r="F3965" i="2"/>
  <c r="G3965" i="2"/>
  <c r="F3966" i="2"/>
  <c r="G3966" i="2"/>
  <c r="F3967" i="2"/>
  <c r="G3967" i="2"/>
  <c r="F3968" i="2"/>
  <c r="G3968" i="2"/>
  <c r="F3969" i="2"/>
  <c r="G3969" i="2"/>
  <c r="F3970" i="2"/>
  <c r="G3970" i="2"/>
  <c r="F3971" i="2"/>
  <c r="G3971" i="2"/>
  <c r="F3972" i="2"/>
  <c r="G3972" i="2"/>
  <c r="F3973" i="2"/>
  <c r="G3973" i="2"/>
  <c r="F3974" i="2"/>
  <c r="G3974" i="2"/>
  <c r="F3975" i="2"/>
  <c r="G3975" i="2"/>
  <c r="F3976" i="2"/>
  <c r="G3976" i="2"/>
  <c r="F3977" i="2"/>
  <c r="G3977" i="2"/>
  <c r="F3978" i="2"/>
  <c r="G3978" i="2"/>
  <c r="F3979" i="2"/>
  <c r="G3979" i="2"/>
  <c r="F3980" i="2"/>
  <c r="G3980" i="2"/>
  <c r="F3981" i="2"/>
  <c r="G3981" i="2"/>
  <c r="F3982" i="2"/>
  <c r="G3982" i="2"/>
  <c r="F3983" i="2"/>
  <c r="G3983" i="2"/>
  <c r="F3984" i="2"/>
  <c r="G3984" i="2"/>
  <c r="F3985" i="2"/>
  <c r="G3985" i="2"/>
  <c r="F3986" i="2"/>
  <c r="G3986" i="2"/>
  <c r="F3987" i="2"/>
  <c r="G3987" i="2"/>
  <c r="F3988" i="2"/>
  <c r="G3988" i="2"/>
  <c r="F3989" i="2"/>
  <c r="G3989" i="2"/>
  <c r="F3990" i="2"/>
  <c r="G3990" i="2"/>
  <c r="F3991" i="2"/>
  <c r="G3991" i="2"/>
  <c r="F3992" i="2"/>
  <c r="G3992" i="2"/>
  <c r="F3993" i="2"/>
  <c r="G3993" i="2"/>
  <c r="F3994" i="2"/>
  <c r="G3994" i="2"/>
  <c r="F3995" i="2"/>
  <c r="G3995" i="2"/>
  <c r="F3996" i="2"/>
  <c r="G3996" i="2"/>
  <c r="F3997" i="2"/>
  <c r="G3997" i="2"/>
  <c r="F3998" i="2"/>
  <c r="G3998" i="2"/>
  <c r="F3999" i="2"/>
  <c r="G3999" i="2"/>
  <c r="F4000" i="2"/>
  <c r="G4000" i="2"/>
  <c r="F4001" i="2"/>
  <c r="G4001" i="2"/>
  <c r="F4002" i="2"/>
  <c r="G4002" i="2"/>
  <c r="F3003" i="2"/>
  <c r="G3003" i="2"/>
  <c r="F2004" i="2"/>
  <c r="G2004" i="2"/>
  <c r="F2005" i="2"/>
  <c r="G2005" i="2"/>
  <c r="F2006" i="2"/>
  <c r="G2006" i="2"/>
  <c r="F2007" i="2"/>
  <c r="G2007" i="2"/>
  <c r="F2008" i="2"/>
  <c r="G2008" i="2"/>
  <c r="F2009" i="2"/>
  <c r="G2009" i="2"/>
  <c r="F2010" i="2"/>
  <c r="G2010" i="2"/>
  <c r="F2011" i="2"/>
  <c r="G2011" i="2"/>
  <c r="F2012" i="2"/>
  <c r="G2012" i="2"/>
  <c r="F2013" i="2"/>
  <c r="G2013" i="2"/>
  <c r="F2014" i="2"/>
  <c r="G2014" i="2"/>
  <c r="F2015" i="2"/>
  <c r="G2015" i="2"/>
  <c r="F2016" i="2"/>
  <c r="G2016" i="2"/>
  <c r="F2017" i="2"/>
  <c r="G2017" i="2"/>
  <c r="F2018" i="2"/>
  <c r="G2018" i="2"/>
  <c r="F2019" i="2"/>
  <c r="G2019" i="2"/>
  <c r="F2020" i="2"/>
  <c r="G2020" i="2"/>
  <c r="F2021" i="2"/>
  <c r="G2021" i="2"/>
  <c r="F2022" i="2"/>
  <c r="G2022" i="2"/>
  <c r="F2023" i="2"/>
  <c r="G2023" i="2"/>
  <c r="F2024" i="2"/>
  <c r="G2024" i="2"/>
  <c r="F2025" i="2"/>
  <c r="G2025" i="2"/>
  <c r="F2026" i="2"/>
  <c r="G2026" i="2"/>
  <c r="F2027" i="2"/>
  <c r="G2027" i="2"/>
  <c r="F2028" i="2"/>
  <c r="G2028" i="2"/>
  <c r="F2029" i="2"/>
  <c r="G2029" i="2"/>
  <c r="F2030" i="2"/>
  <c r="G2030" i="2"/>
  <c r="F2031" i="2"/>
  <c r="G2031" i="2"/>
  <c r="F2032" i="2"/>
  <c r="G2032" i="2"/>
  <c r="F2033" i="2"/>
  <c r="G2033" i="2"/>
  <c r="F2034" i="2"/>
  <c r="G2034" i="2"/>
  <c r="F2035" i="2"/>
  <c r="G2035" i="2"/>
  <c r="F2036" i="2"/>
  <c r="G2036" i="2"/>
  <c r="F2037" i="2"/>
  <c r="G2037" i="2"/>
  <c r="F2038" i="2"/>
  <c r="G2038" i="2"/>
  <c r="F2039" i="2"/>
  <c r="G2039" i="2"/>
  <c r="F2040" i="2"/>
  <c r="G2040" i="2"/>
  <c r="F2041" i="2"/>
  <c r="G2041" i="2"/>
  <c r="F2042" i="2"/>
  <c r="G2042" i="2"/>
  <c r="F2043" i="2"/>
  <c r="G2043" i="2"/>
  <c r="F2044" i="2"/>
  <c r="G2044" i="2"/>
  <c r="F2045" i="2"/>
  <c r="G2045" i="2"/>
  <c r="F2046" i="2"/>
  <c r="G2046" i="2"/>
  <c r="F2047" i="2"/>
  <c r="G2047" i="2"/>
  <c r="F2048" i="2"/>
  <c r="G2048" i="2"/>
  <c r="F2049" i="2"/>
  <c r="G2049" i="2"/>
  <c r="F2050" i="2"/>
  <c r="G2050" i="2"/>
  <c r="F2051" i="2"/>
  <c r="G2051" i="2"/>
  <c r="F2052" i="2"/>
  <c r="G2052" i="2"/>
  <c r="F2053" i="2"/>
  <c r="G2053" i="2"/>
  <c r="F2054" i="2"/>
  <c r="G2054" i="2"/>
  <c r="F2055" i="2"/>
  <c r="G2055" i="2"/>
  <c r="F2056" i="2"/>
  <c r="G2056" i="2"/>
  <c r="F2057" i="2"/>
  <c r="G2057" i="2"/>
  <c r="F2058" i="2"/>
  <c r="G2058" i="2"/>
  <c r="F2059" i="2"/>
  <c r="G2059" i="2"/>
  <c r="F2060" i="2"/>
  <c r="G2060" i="2"/>
  <c r="F2061" i="2"/>
  <c r="G2061" i="2"/>
  <c r="F2062" i="2"/>
  <c r="G2062" i="2"/>
  <c r="F2063" i="2"/>
  <c r="G2063" i="2"/>
  <c r="F2064" i="2"/>
  <c r="G2064" i="2"/>
  <c r="F2065" i="2"/>
  <c r="G2065" i="2"/>
  <c r="F2066" i="2"/>
  <c r="G2066" i="2"/>
  <c r="F2067" i="2"/>
  <c r="G2067" i="2"/>
  <c r="F2068" i="2"/>
  <c r="G2068" i="2"/>
  <c r="F2069" i="2"/>
  <c r="G2069" i="2"/>
  <c r="F2070" i="2"/>
  <c r="G2070" i="2"/>
  <c r="F2071" i="2"/>
  <c r="G2071" i="2"/>
  <c r="F2072" i="2"/>
  <c r="G2072" i="2"/>
  <c r="F2073" i="2"/>
  <c r="G2073" i="2"/>
  <c r="F2074" i="2"/>
  <c r="G2074" i="2"/>
  <c r="F2075" i="2"/>
  <c r="G2075" i="2"/>
  <c r="F2076" i="2"/>
  <c r="G2076" i="2"/>
  <c r="F2077" i="2"/>
  <c r="G2077" i="2"/>
  <c r="F2078" i="2"/>
  <c r="G2078" i="2"/>
  <c r="F2079" i="2"/>
  <c r="G2079" i="2"/>
  <c r="F2080" i="2"/>
  <c r="G2080" i="2"/>
  <c r="F2081" i="2"/>
  <c r="G2081" i="2"/>
  <c r="F2082" i="2"/>
  <c r="G2082" i="2"/>
  <c r="F2083" i="2"/>
  <c r="G2083" i="2"/>
  <c r="F2084" i="2"/>
  <c r="G2084" i="2"/>
  <c r="F2085" i="2"/>
  <c r="G2085" i="2"/>
  <c r="F2086" i="2"/>
  <c r="G2086" i="2"/>
  <c r="F2087" i="2"/>
  <c r="G2087" i="2"/>
  <c r="F2088" i="2"/>
  <c r="G2088" i="2"/>
  <c r="F2089" i="2"/>
  <c r="G2089" i="2"/>
  <c r="F2090" i="2"/>
  <c r="G2090" i="2"/>
  <c r="F2091" i="2"/>
  <c r="G2091" i="2"/>
  <c r="F2092" i="2"/>
  <c r="G2092" i="2"/>
  <c r="F2093" i="2"/>
  <c r="G2093" i="2"/>
  <c r="F2094" i="2"/>
  <c r="G2094" i="2"/>
  <c r="F2095" i="2"/>
  <c r="G2095" i="2"/>
  <c r="F2096" i="2"/>
  <c r="G2096" i="2"/>
  <c r="F2097" i="2"/>
  <c r="G2097" i="2"/>
  <c r="F2098" i="2"/>
  <c r="G2098" i="2"/>
  <c r="F2099" i="2"/>
  <c r="G2099" i="2"/>
  <c r="F2100" i="2"/>
  <c r="G2100" i="2"/>
  <c r="F2101" i="2"/>
  <c r="G2101" i="2"/>
  <c r="F2102" i="2"/>
  <c r="G2102" i="2"/>
  <c r="F2103" i="2"/>
  <c r="G2103" i="2"/>
  <c r="F2104" i="2"/>
  <c r="G2104" i="2"/>
  <c r="F2105" i="2"/>
  <c r="G2105" i="2"/>
  <c r="F2106" i="2"/>
  <c r="G2106" i="2"/>
  <c r="F2107" i="2"/>
  <c r="G2107" i="2"/>
  <c r="F2108" i="2"/>
  <c r="G2108" i="2"/>
  <c r="F2109" i="2"/>
  <c r="G2109" i="2"/>
  <c r="F2110" i="2"/>
  <c r="G2110" i="2"/>
  <c r="F2111" i="2"/>
  <c r="G2111" i="2"/>
  <c r="F2112" i="2"/>
  <c r="G2112" i="2"/>
  <c r="F2113" i="2"/>
  <c r="G2113" i="2"/>
  <c r="F2114" i="2"/>
  <c r="G2114" i="2"/>
  <c r="F2115" i="2"/>
  <c r="G2115" i="2"/>
  <c r="F2116" i="2"/>
  <c r="G2116" i="2"/>
  <c r="F2117" i="2"/>
  <c r="G2117" i="2"/>
  <c r="F2118" i="2"/>
  <c r="G2118" i="2"/>
  <c r="F2119" i="2"/>
  <c r="G2119" i="2"/>
  <c r="F2120" i="2"/>
  <c r="G2120" i="2"/>
  <c r="F2121" i="2"/>
  <c r="G2121" i="2"/>
  <c r="F2122" i="2"/>
  <c r="G2122" i="2"/>
  <c r="F2123" i="2"/>
  <c r="G2123" i="2"/>
  <c r="F2124" i="2"/>
  <c r="G2124" i="2"/>
  <c r="F2125" i="2"/>
  <c r="G2125" i="2"/>
  <c r="F2126" i="2"/>
  <c r="G2126" i="2"/>
  <c r="F2127" i="2"/>
  <c r="G2127" i="2"/>
  <c r="F2128" i="2"/>
  <c r="G2128" i="2"/>
  <c r="F2129" i="2"/>
  <c r="G2129" i="2"/>
  <c r="F2130" i="2"/>
  <c r="G2130" i="2"/>
  <c r="F2131" i="2"/>
  <c r="G2131" i="2"/>
  <c r="F2132" i="2"/>
  <c r="G2132" i="2"/>
  <c r="F2133" i="2"/>
  <c r="G2133" i="2"/>
  <c r="F2134" i="2"/>
  <c r="G2134" i="2"/>
  <c r="F2135" i="2"/>
  <c r="G2135" i="2"/>
  <c r="F2136" i="2"/>
  <c r="G2136" i="2"/>
  <c r="F2137" i="2"/>
  <c r="G2137" i="2"/>
  <c r="F2138" i="2"/>
  <c r="G2138" i="2"/>
  <c r="F2139" i="2"/>
  <c r="G2139" i="2"/>
  <c r="F2140" i="2"/>
  <c r="G2140" i="2"/>
  <c r="F2141" i="2"/>
  <c r="G2141" i="2"/>
  <c r="F2142" i="2"/>
  <c r="G2142" i="2"/>
  <c r="F2143" i="2"/>
  <c r="G2143" i="2"/>
  <c r="F2144" i="2"/>
  <c r="G2144" i="2"/>
  <c r="F2145" i="2"/>
  <c r="G2145" i="2"/>
  <c r="F2146" i="2"/>
  <c r="G2146" i="2"/>
  <c r="F2147" i="2"/>
  <c r="G2147" i="2"/>
  <c r="F2148" i="2"/>
  <c r="G2148" i="2"/>
  <c r="F2149" i="2"/>
  <c r="G2149" i="2"/>
  <c r="F2150" i="2"/>
  <c r="G2150" i="2"/>
  <c r="F2151" i="2"/>
  <c r="G2151" i="2"/>
  <c r="F2152" i="2"/>
  <c r="G2152" i="2"/>
  <c r="F2153" i="2"/>
  <c r="G2153" i="2"/>
  <c r="F2154" i="2"/>
  <c r="G2154" i="2"/>
  <c r="F2155" i="2"/>
  <c r="G2155" i="2"/>
  <c r="F2156" i="2"/>
  <c r="G2156" i="2"/>
  <c r="F2157" i="2"/>
  <c r="G2157" i="2"/>
  <c r="F2158" i="2"/>
  <c r="G2158" i="2"/>
  <c r="F2159" i="2"/>
  <c r="G2159" i="2"/>
  <c r="F2160" i="2"/>
  <c r="G2160" i="2"/>
  <c r="F2161" i="2"/>
  <c r="G2161" i="2"/>
  <c r="F2162" i="2"/>
  <c r="G2162" i="2"/>
  <c r="F2163" i="2"/>
  <c r="G2163" i="2"/>
  <c r="F2164" i="2"/>
  <c r="G2164" i="2"/>
  <c r="F2165" i="2"/>
  <c r="G2165" i="2"/>
  <c r="F2166" i="2"/>
  <c r="G2166" i="2"/>
  <c r="F2167" i="2"/>
  <c r="G2167" i="2"/>
  <c r="F2168" i="2"/>
  <c r="G2168" i="2"/>
  <c r="F2169" i="2"/>
  <c r="G2169" i="2"/>
  <c r="F2170" i="2"/>
  <c r="G2170" i="2"/>
  <c r="F2171" i="2"/>
  <c r="G2171" i="2"/>
  <c r="F2172" i="2"/>
  <c r="G2172" i="2"/>
  <c r="F2173" i="2"/>
  <c r="G2173" i="2"/>
  <c r="F2174" i="2"/>
  <c r="G2174" i="2"/>
  <c r="F2175" i="2"/>
  <c r="G2175" i="2"/>
  <c r="F2176" i="2"/>
  <c r="G2176" i="2"/>
  <c r="F2177" i="2"/>
  <c r="G2177" i="2"/>
  <c r="F2178" i="2"/>
  <c r="G2178" i="2"/>
  <c r="F2179" i="2"/>
  <c r="G2179" i="2"/>
  <c r="F2180" i="2"/>
  <c r="G2180" i="2"/>
  <c r="F2181" i="2"/>
  <c r="G2181" i="2"/>
  <c r="F2182" i="2"/>
  <c r="G2182" i="2"/>
  <c r="F2183" i="2"/>
  <c r="G2183" i="2"/>
  <c r="F2184" i="2"/>
  <c r="G2184" i="2"/>
  <c r="F2185" i="2"/>
  <c r="G2185" i="2"/>
  <c r="F2186" i="2"/>
  <c r="G2186" i="2"/>
  <c r="F2187" i="2"/>
  <c r="G2187" i="2"/>
  <c r="F2188" i="2"/>
  <c r="G2188" i="2"/>
  <c r="F2189" i="2"/>
  <c r="G2189" i="2"/>
  <c r="F2190" i="2"/>
  <c r="G2190" i="2"/>
  <c r="F2191" i="2"/>
  <c r="G2191" i="2"/>
  <c r="F2192" i="2"/>
  <c r="G2192" i="2"/>
  <c r="F2193" i="2"/>
  <c r="G2193" i="2"/>
  <c r="F2194" i="2"/>
  <c r="G2194" i="2"/>
  <c r="F2195" i="2"/>
  <c r="G2195" i="2"/>
  <c r="F2196" i="2"/>
  <c r="G2196" i="2"/>
  <c r="F2197" i="2"/>
  <c r="G2197" i="2"/>
  <c r="F2198" i="2"/>
  <c r="G2198" i="2"/>
  <c r="F2199" i="2"/>
  <c r="G2199" i="2"/>
  <c r="F2200" i="2"/>
  <c r="G2200" i="2"/>
  <c r="F2201" i="2"/>
  <c r="G2201" i="2"/>
  <c r="F2202" i="2"/>
  <c r="G2202" i="2"/>
  <c r="F2203" i="2"/>
  <c r="G2203" i="2"/>
  <c r="F2204" i="2"/>
  <c r="G2204" i="2"/>
  <c r="F2205" i="2"/>
  <c r="G2205" i="2"/>
  <c r="F2206" i="2"/>
  <c r="G2206" i="2"/>
  <c r="F2207" i="2"/>
  <c r="G2207" i="2"/>
  <c r="F2208" i="2"/>
  <c r="G2208" i="2"/>
  <c r="F2209" i="2"/>
  <c r="G2209" i="2"/>
  <c r="F2210" i="2"/>
  <c r="G2210" i="2"/>
  <c r="F2211" i="2"/>
  <c r="G2211" i="2"/>
  <c r="F2212" i="2"/>
  <c r="G2212" i="2"/>
  <c r="F2213" i="2"/>
  <c r="G2213" i="2"/>
  <c r="F2214" i="2"/>
  <c r="G2214" i="2"/>
  <c r="F2215" i="2"/>
  <c r="G2215" i="2"/>
  <c r="F2216" i="2"/>
  <c r="G2216" i="2"/>
  <c r="F2217" i="2"/>
  <c r="G2217" i="2"/>
  <c r="F2218" i="2"/>
  <c r="G2218" i="2"/>
  <c r="F2219" i="2"/>
  <c r="G2219" i="2"/>
  <c r="F2220" i="2"/>
  <c r="G2220" i="2"/>
  <c r="F2221" i="2"/>
  <c r="G2221" i="2"/>
  <c r="F2222" i="2"/>
  <c r="G2222" i="2"/>
  <c r="F2223" i="2"/>
  <c r="G2223" i="2"/>
  <c r="F2224" i="2"/>
  <c r="G2224" i="2"/>
  <c r="F2225" i="2"/>
  <c r="G2225" i="2"/>
  <c r="F2226" i="2"/>
  <c r="G2226" i="2"/>
  <c r="F2227" i="2"/>
  <c r="G2227" i="2"/>
  <c r="F2228" i="2"/>
  <c r="G2228" i="2"/>
  <c r="F2229" i="2"/>
  <c r="G2229" i="2"/>
  <c r="F2230" i="2"/>
  <c r="G2230" i="2"/>
  <c r="F2231" i="2"/>
  <c r="G2231" i="2"/>
  <c r="F2232" i="2"/>
  <c r="G2232" i="2"/>
  <c r="F2233" i="2"/>
  <c r="G2233" i="2"/>
  <c r="F2234" i="2"/>
  <c r="G2234" i="2"/>
  <c r="F2235" i="2"/>
  <c r="G2235" i="2"/>
  <c r="F2236" i="2"/>
  <c r="G2236" i="2"/>
  <c r="F2237" i="2"/>
  <c r="G2237" i="2"/>
  <c r="F2238" i="2"/>
  <c r="G2238" i="2"/>
  <c r="F2239" i="2"/>
  <c r="G2239" i="2"/>
  <c r="F2240" i="2"/>
  <c r="G2240" i="2"/>
  <c r="F2241" i="2"/>
  <c r="G2241" i="2"/>
  <c r="F2242" i="2"/>
  <c r="G2242" i="2"/>
  <c r="F2243" i="2"/>
  <c r="G2243" i="2"/>
  <c r="F2244" i="2"/>
  <c r="G2244" i="2"/>
  <c r="F2245" i="2"/>
  <c r="G2245" i="2"/>
  <c r="F2246" i="2"/>
  <c r="G2246" i="2"/>
  <c r="F2247" i="2"/>
  <c r="G2247" i="2"/>
  <c r="F2248" i="2"/>
  <c r="G2248" i="2"/>
  <c r="F2249" i="2"/>
  <c r="G2249" i="2"/>
  <c r="F2250" i="2"/>
  <c r="G2250" i="2"/>
  <c r="F2251" i="2"/>
  <c r="G2251" i="2"/>
  <c r="F2252" i="2"/>
  <c r="G2252" i="2"/>
  <c r="F2253" i="2"/>
  <c r="G2253" i="2"/>
  <c r="F2254" i="2"/>
  <c r="G2254" i="2"/>
  <c r="F2255" i="2"/>
  <c r="G2255" i="2"/>
  <c r="F2256" i="2"/>
  <c r="G2256" i="2"/>
  <c r="F2257" i="2"/>
  <c r="G2257" i="2"/>
  <c r="F2258" i="2"/>
  <c r="G2258" i="2"/>
  <c r="F2259" i="2"/>
  <c r="G2259" i="2"/>
  <c r="F2260" i="2"/>
  <c r="G2260" i="2"/>
  <c r="F2261" i="2"/>
  <c r="G2261" i="2"/>
  <c r="F2262" i="2"/>
  <c r="G2262" i="2"/>
  <c r="F2263" i="2"/>
  <c r="G2263" i="2"/>
  <c r="F2264" i="2"/>
  <c r="G2264" i="2"/>
  <c r="F2265" i="2"/>
  <c r="G2265" i="2"/>
  <c r="F2266" i="2"/>
  <c r="G2266" i="2"/>
  <c r="F2267" i="2"/>
  <c r="G2267" i="2"/>
  <c r="F2268" i="2"/>
  <c r="G2268" i="2"/>
  <c r="F2269" i="2"/>
  <c r="G2269" i="2"/>
  <c r="F2270" i="2"/>
  <c r="G2270" i="2"/>
  <c r="F2271" i="2"/>
  <c r="G2271" i="2"/>
  <c r="F2272" i="2"/>
  <c r="G2272" i="2"/>
  <c r="F2273" i="2"/>
  <c r="G2273" i="2"/>
  <c r="F2274" i="2"/>
  <c r="G2274" i="2"/>
  <c r="F2275" i="2"/>
  <c r="G2275" i="2"/>
  <c r="F2276" i="2"/>
  <c r="G2276" i="2"/>
  <c r="F2277" i="2"/>
  <c r="G2277" i="2"/>
  <c r="F2278" i="2"/>
  <c r="G2278" i="2"/>
  <c r="F2279" i="2"/>
  <c r="G2279" i="2"/>
  <c r="F2280" i="2"/>
  <c r="G2280" i="2"/>
  <c r="F2281" i="2"/>
  <c r="G2281" i="2"/>
  <c r="F2282" i="2"/>
  <c r="G2282" i="2"/>
  <c r="F2283" i="2"/>
  <c r="G2283" i="2"/>
  <c r="F2284" i="2"/>
  <c r="G2284" i="2"/>
  <c r="F2285" i="2"/>
  <c r="G2285" i="2"/>
  <c r="F2286" i="2"/>
  <c r="G2286" i="2"/>
  <c r="F2287" i="2"/>
  <c r="G2287" i="2"/>
  <c r="F2288" i="2"/>
  <c r="G2288" i="2"/>
  <c r="F2289" i="2"/>
  <c r="G2289" i="2"/>
  <c r="F2290" i="2"/>
  <c r="G2290" i="2"/>
  <c r="F2291" i="2"/>
  <c r="G2291" i="2"/>
  <c r="F2292" i="2"/>
  <c r="G2292" i="2"/>
  <c r="F2293" i="2"/>
  <c r="G2293" i="2"/>
  <c r="F2294" i="2"/>
  <c r="G2294" i="2"/>
  <c r="F2295" i="2"/>
  <c r="G2295" i="2"/>
  <c r="F2296" i="2"/>
  <c r="G2296" i="2"/>
  <c r="F2297" i="2"/>
  <c r="G2297" i="2"/>
  <c r="F2298" i="2"/>
  <c r="G2298" i="2"/>
  <c r="F2299" i="2"/>
  <c r="G2299" i="2"/>
  <c r="F2300" i="2"/>
  <c r="G2300" i="2"/>
  <c r="F2301" i="2"/>
  <c r="G2301" i="2"/>
  <c r="F2302" i="2"/>
  <c r="G2302" i="2"/>
  <c r="F2303" i="2"/>
  <c r="G2303" i="2"/>
  <c r="F2304" i="2"/>
  <c r="G2304" i="2"/>
  <c r="F2305" i="2"/>
  <c r="G2305" i="2"/>
  <c r="F2306" i="2"/>
  <c r="G2306" i="2"/>
  <c r="F2307" i="2"/>
  <c r="G2307" i="2"/>
  <c r="F2308" i="2"/>
  <c r="G2308" i="2"/>
  <c r="F2309" i="2"/>
  <c r="G2309" i="2"/>
  <c r="F2310" i="2"/>
  <c r="G2310" i="2"/>
  <c r="F2311" i="2"/>
  <c r="G2311" i="2"/>
  <c r="F2312" i="2"/>
  <c r="G2312" i="2"/>
  <c r="F2313" i="2"/>
  <c r="G2313" i="2"/>
  <c r="F2314" i="2"/>
  <c r="G2314" i="2"/>
  <c r="F2315" i="2"/>
  <c r="G2315" i="2"/>
  <c r="F2316" i="2"/>
  <c r="G2316" i="2"/>
  <c r="F2317" i="2"/>
  <c r="G2317" i="2"/>
  <c r="F2318" i="2"/>
  <c r="G2318" i="2"/>
  <c r="F2319" i="2"/>
  <c r="G2319" i="2"/>
  <c r="F2320" i="2"/>
  <c r="G2320" i="2"/>
  <c r="F2321" i="2"/>
  <c r="G2321" i="2"/>
  <c r="F2322" i="2"/>
  <c r="G2322" i="2"/>
  <c r="F2323" i="2"/>
  <c r="G2323" i="2"/>
  <c r="F2324" i="2"/>
  <c r="G2324" i="2"/>
  <c r="F2325" i="2"/>
  <c r="G2325" i="2"/>
  <c r="F2326" i="2"/>
  <c r="G2326" i="2"/>
  <c r="F2327" i="2"/>
  <c r="G2327" i="2"/>
  <c r="F2328" i="2"/>
  <c r="G2328" i="2"/>
  <c r="F2329" i="2"/>
  <c r="G2329" i="2"/>
  <c r="F2330" i="2"/>
  <c r="G2330" i="2"/>
  <c r="F2331" i="2"/>
  <c r="G2331" i="2"/>
  <c r="F2332" i="2"/>
  <c r="G2332" i="2"/>
  <c r="F2333" i="2"/>
  <c r="G2333" i="2"/>
  <c r="F2334" i="2"/>
  <c r="G2334" i="2"/>
  <c r="F2335" i="2"/>
  <c r="G2335" i="2"/>
  <c r="F2336" i="2"/>
  <c r="G2336" i="2"/>
  <c r="F2337" i="2"/>
  <c r="G2337" i="2"/>
  <c r="F2338" i="2"/>
  <c r="G2338" i="2"/>
  <c r="F2339" i="2"/>
  <c r="G2339" i="2"/>
  <c r="F2340" i="2"/>
  <c r="G2340" i="2"/>
  <c r="F2341" i="2"/>
  <c r="G2341" i="2"/>
  <c r="F2342" i="2"/>
  <c r="G2342" i="2"/>
  <c r="F2343" i="2"/>
  <c r="G2343" i="2"/>
  <c r="F2344" i="2"/>
  <c r="G2344" i="2"/>
  <c r="F2345" i="2"/>
  <c r="G2345" i="2"/>
  <c r="F2346" i="2"/>
  <c r="G2346" i="2"/>
  <c r="F2347" i="2"/>
  <c r="G2347" i="2"/>
  <c r="F2348" i="2"/>
  <c r="G2348" i="2"/>
  <c r="F2349" i="2"/>
  <c r="G2349" i="2"/>
  <c r="F2350" i="2"/>
  <c r="G2350" i="2"/>
  <c r="F2351" i="2"/>
  <c r="G2351" i="2"/>
  <c r="F2352" i="2"/>
  <c r="G2352" i="2"/>
  <c r="F2353" i="2"/>
  <c r="G2353" i="2"/>
  <c r="F2354" i="2"/>
  <c r="G2354" i="2"/>
  <c r="F2355" i="2"/>
  <c r="G2355" i="2"/>
  <c r="F2356" i="2"/>
  <c r="G2356" i="2"/>
  <c r="F2357" i="2"/>
  <c r="G2357" i="2"/>
  <c r="F2358" i="2"/>
  <c r="G2358" i="2"/>
  <c r="F2359" i="2"/>
  <c r="G2359" i="2"/>
  <c r="F2360" i="2"/>
  <c r="G2360" i="2"/>
  <c r="F2361" i="2"/>
  <c r="G2361" i="2"/>
  <c r="F2362" i="2"/>
  <c r="G2362" i="2"/>
  <c r="F2363" i="2"/>
  <c r="G2363" i="2"/>
  <c r="F2364" i="2"/>
  <c r="G2364" i="2"/>
  <c r="F2365" i="2"/>
  <c r="G2365" i="2"/>
  <c r="F2366" i="2"/>
  <c r="G2366" i="2"/>
  <c r="F2367" i="2"/>
  <c r="G2367" i="2"/>
  <c r="F2368" i="2"/>
  <c r="G2368" i="2"/>
  <c r="F2369" i="2"/>
  <c r="G2369" i="2"/>
  <c r="F2370" i="2"/>
  <c r="G2370" i="2"/>
  <c r="F2371" i="2"/>
  <c r="G2371" i="2"/>
  <c r="F2372" i="2"/>
  <c r="G2372" i="2"/>
  <c r="F2373" i="2"/>
  <c r="G2373" i="2"/>
  <c r="F2374" i="2"/>
  <c r="G2374" i="2"/>
  <c r="F2375" i="2"/>
  <c r="G2375" i="2"/>
  <c r="F2376" i="2"/>
  <c r="G2376" i="2"/>
  <c r="F2377" i="2"/>
  <c r="G2377" i="2"/>
  <c r="F2378" i="2"/>
  <c r="G2378" i="2"/>
  <c r="F2379" i="2"/>
  <c r="G2379" i="2"/>
  <c r="F2380" i="2"/>
  <c r="G2380" i="2"/>
  <c r="F2381" i="2"/>
  <c r="G2381" i="2"/>
  <c r="F2382" i="2"/>
  <c r="G2382" i="2"/>
  <c r="F2383" i="2"/>
  <c r="G2383" i="2"/>
  <c r="F2384" i="2"/>
  <c r="G2384" i="2"/>
  <c r="F2385" i="2"/>
  <c r="G2385" i="2"/>
  <c r="F2386" i="2"/>
  <c r="G2386" i="2"/>
  <c r="F2387" i="2"/>
  <c r="G2387" i="2"/>
  <c r="F2388" i="2"/>
  <c r="G2388" i="2"/>
  <c r="F2389" i="2"/>
  <c r="G2389" i="2"/>
  <c r="F2390" i="2"/>
  <c r="G2390" i="2"/>
  <c r="F2391" i="2"/>
  <c r="G2391" i="2"/>
  <c r="F2392" i="2"/>
  <c r="G2392" i="2"/>
  <c r="F2393" i="2"/>
  <c r="G2393" i="2"/>
  <c r="F2394" i="2"/>
  <c r="G2394" i="2"/>
  <c r="F2395" i="2"/>
  <c r="G2395" i="2"/>
  <c r="F2396" i="2"/>
  <c r="G2396" i="2"/>
  <c r="F2397" i="2"/>
  <c r="G2397" i="2"/>
  <c r="F2398" i="2"/>
  <c r="G2398" i="2"/>
  <c r="F2399" i="2"/>
  <c r="G2399" i="2"/>
  <c r="F2400" i="2"/>
  <c r="G2400" i="2"/>
  <c r="F2401" i="2"/>
  <c r="G2401" i="2"/>
  <c r="F2402" i="2"/>
  <c r="G2402" i="2"/>
  <c r="F2403" i="2"/>
  <c r="G2403" i="2"/>
  <c r="F2404" i="2"/>
  <c r="G2404" i="2"/>
  <c r="F2405" i="2"/>
  <c r="G2405" i="2"/>
  <c r="F2406" i="2"/>
  <c r="G2406" i="2"/>
  <c r="F2407" i="2"/>
  <c r="G2407" i="2"/>
  <c r="F2408" i="2"/>
  <c r="G2408" i="2"/>
  <c r="F2409" i="2"/>
  <c r="G2409" i="2"/>
  <c r="F2410" i="2"/>
  <c r="G2410" i="2"/>
  <c r="F2411" i="2"/>
  <c r="G2411" i="2"/>
  <c r="F2412" i="2"/>
  <c r="G2412" i="2"/>
  <c r="F2413" i="2"/>
  <c r="G2413" i="2"/>
  <c r="F2414" i="2"/>
  <c r="G2414" i="2"/>
  <c r="F2415" i="2"/>
  <c r="G2415" i="2"/>
  <c r="F2416" i="2"/>
  <c r="G2416" i="2"/>
  <c r="F2417" i="2"/>
  <c r="G2417" i="2"/>
  <c r="F2418" i="2"/>
  <c r="G2418" i="2"/>
  <c r="F2419" i="2"/>
  <c r="G2419" i="2"/>
  <c r="F2420" i="2"/>
  <c r="G2420" i="2"/>
  <c r="F2421" i="2"/>
  <c r="G2421" i="2"/>
  <c r="F2422" i="2"/>
  <c r="G2422" i="2"/>
  <c r="F2423" i="2"/>
  <c r="G2423" i="2"/>
  <c r="F2424" i="2"/>
  <c r="G2424" i="2"/>
  <c r="F2425" i="2"/>
  <c r="G2425" i="2"/>
  <c r="F2426" i="2"/>
  <c r="G2426" i="2"/>
  <c r="F2427" i="2"/>
  <c r="G2427" i="2"/>
  <c r="F2428" i="2"/>
  <c r="G2428" i="2"/>
  <c r="F2429" i="2"/>
  <c r="G2429" i="2"/>
  <c r="F2430" i="2"/>
  <c r="G2430" i="2"/>
  <c r="F2431" i="2"/>
  <c r="G2431" i="2"/>
  <c r="F2432" i="2"/>
  <c r="G2432" i="2"/>
  <c r="F2433" i="2"/>
  <c r="G2433" i="2"/>
  <c r="F2434" i="2"/>
  <c r="G2434" i="2"/>
  <c r="F2435" i="2"/>
  <c r="G2435" i="2"/>
  <c r="F2436" i="2"/>
  <c r="G2436" i="2"/>
  <c r="F2437" i="2"/>
  <c r="G2437" i="2"/>
  <c r="F2438" i="2"/>
  <c r="G2438" i="2"/>
  <c r="F2439" i="2"/>
  <c r="G2439" i="2"/>
  <c r="F2440" i="2"/>
  <c r="G2440" i="2"/>
  <c r="F2441" i="2"/>
  <c r="G2441" i="2"/>
  <c r="F2442" i="2"/>
  <c r="G2442" i="2"/>
  <c r="F2443" i="2"/>
  <c r="G2443" i="2"/>
  <c r="F2444" i="2"/>
  <c r="G2444" i="2"/>
  <c r="F2445" i="2"/>
  <c r="G2445" i="2"/>
  <c r="F2446" i="2"/>
  <c r="G2446" i="2"/>
  <c r="F2447" i="2"/>
  <c r="G2447" i="2"/>
  <c r="F2448" i="2"/>
  <c r="G2448" i="2"/>
  <c r="F2449" i="2"/>
  <c r="G2449" i="2"/>
  <c r="F2450" i="2"/>
  <c r="G2450" i="2"/>
  <c r="F2451" i="2"/>
  <c r="G2451" i="2"/>
  <c r="F2452" i="2"/>
  <c r="G2452" i="2"/>
  <c r="F2453" i="2"/>
  <c r="G2453" i="2"/>
  <c r="F2454" i="2"/>
  <c r="G2454" i="2"/>
  <c r="F2455" i="2"/>
  <c r="G2455" i="2"/>
  <c r="F2456" i="2"/>
  <c r="G2456" i="2"/>
  <c r="F2457" i="2"/>
  <c r="G2457" i="2"/>
  <c r="F2458" i="2"/>
  <c r="G2458" i="2"/>
  <c r="F2459" i="2"/>
  <c r="G2459" i="2"/>
  <c r="F2460" i="2"/>
  <c r="G2460" i="2"/>
  <c r="F2461" i="2"/>
  <c r="G2461" i="2"/>
  <c r="F2462" i="2"/>
  <c r="G2462" i="2"/>
  <c r="F2463" i="2"/>
  <c r="G2463" i="2"/>
  <c r="F2464" i="2"/>
  <c r="G2464" i="2"/>
  <c r="F2465" i="2"/>
  <c r="G2465" i="2"/>
  <c r="F2466" i="2"/>
  <c r="G2466" i="2"/>
  <c r="F2467" i="2"/>
  <c r="G2467" i="2"/>
  <c r="F2468" i="2"/>
  <c r="G2468" i="2"/>
  <c r="F2469" i="2"/>
  <c r="G2469" i="2"/>
  <c r="F2470" i="2"/>
  <c r="G2470" i="2"/>
  <c r="F2471" i="2"/>
  <c r="G2471" i="2"/>
  <c r="F2472" i="2"/>
  <c r="G2472" i="2"/>
  <c r="F2473" i="2"/>
  <c r="G2473" i="2"/>
  <c r="F2474" i="2"/>
  <c r="G2474" i="2"/>
  <c r="F2475" i="2"/>
  <c r="G2475" i="2"/>
  <c r="F2476" i="2"/>
  <c r="G2476" i="2"/>
  <c r="F2477" i="2"/>
  <c r="G2477" i="2"/>
  <c r="F2478" i="2"/>
  <c r="G2478" i="2"/>
  <c r="F2479" i="2"/>
  <c r="G2479" i="2"/>
  <c r="F2480" i="2"/>
  <c r="G2480" i="2"/>
  <c r="F2481" i="2"/>
  <c r="G2481" i="2"/>
  <c r="F2482" i="2"/>
  <c r="G2482" i="2"/>
  <c r="F2483" i="2"/>
  <c r="G2483" i="2"/>
  <c r="F2484" i="2"/>
  <c r="G2484" i="2"/>
  <c r="F2485" i="2"/>
  <c r="G2485" i="2"/>
  <c r="F2486" i="2"/>
  <c r="G2486" i="2"/>
  <c r="F2487" i="2"/>
  <c r="G2487" i="2"/>
  <c r="F2488" i="2"/>
  <c r="G2488" i="2"/>
  <c r="F2489" i="2"/>
  <c r="G2489" i="2"/>
  <c r="F2490" i="2"/>
  <c r="G2490" i="2"/>
  <c r="F2491" i="2"/>
  <c r="G2491" i="2"/>
  <c r="F2492" i="2"/>
  <c r="G2492" i="2"/>
  <c r="F2493" i="2"/>
  <c r="G2493" i="2"/>
  <c r="F2494" i="2"/>
  <c r="G2494" i="2"/>
  <c r="F2495" i="2"/>
  <c r="G2495" i="2"/>
  <c r="F2496" i="2"/>
  <c r="G2496" i="2"/>
  <c r="F2497" i="2"/>
  <c r="G2497" i="2"/>
  <c r="F2498" i="2"/>
  <c r="G2498" i="2"/>
  <c r="F2499" i="2"/>
  <c r="G2499" i="2"/>
  <c r="F2500" i="2"/>
  <c r="G2500" i="2"/>
  <c r="F2501" i="2"/>
  <c r="G2501" i="2"/>
  <c r="F2502" i="2"/>
  <c r="G2502" i="2"/>
  <c r="F2503" i="2"/>
  <c r="G2503" i="2"/>
  <c r="F2504" i="2"/>
  <c r="G2504" i="2"/>
  <c r="F2505" i="2"/>
  <c r="G2505" i="2"/>
  <c r="F2506" i="2"/>
  <c r="G2506" i="2"/>
  <c r="F2507" i="2"/>
  <c r="G2507" i="2"/>
  <c r="F2508" i="2"/>
  <c r="G2508" i="2"/>
  <c r="F2509" i="2"/>
  <c r="G2509" i="2"/>
  <c r="F2510" i="2"/>
  <c r="G2510" i="2"/>
  <c r="F2511" i="2"/>
  <c r="G2511" i="2"/>
  <c r="F2512" i="2"/>
  <c r="G2512" i="2"/>
  <c r="F2513" i="2"/>
  <c r="G2513" i="2"/>
  <c r="F2514" i="2"/>
  <c r="G2514" i="2"/>
  <c r="F2515" i="2"/>
  <c r="G2515" i="2"/>
  <c r="F2516" i="2"/>
  <c r="G2516" i="2"/>
  <c r="F2517" i="2"/>
  <c r="G2517" i="2"/>
  <c r="F2518" i="2"/>
  <c r="G2518" i="2"/>
  <c r="F2519" i="2"/>
  <c r="G2519" i="2"/>
  <c r="F2520" i="2"/>
  <c r="G2520" i="2"/>
  <c r="F2521" i="2"/>
  <c r="G2521" i="2"/>
  <c r="F2522" i="2"/>
  <c r="G2522" i="2"/>
  <c r="F2523" i="2"/>
  <c r="G2523" i="2"/>
  <c r="F2524" i="2"/>
  <c r="G2524" i="2"/>
  <c r="F2525" i="2"/>
  <c r="G2525" i="2"/>
  <c r="F2526" i="2"/>
  <c r="G2526" i="2"/>
  <c r="F2527" i="2"/>
  <c r="G2527" i="2"/>
  <c r="F2528" i="2"/>
  <c r="G2528" i="2"/>
  <c r="F2529" i="2"/>
  <c r="G2529" i="2"/>
  <c r="F2530" i="2"/>
  <c r="G2530" i="2"/>
  <c r="F2531" i="2"/>
  <c r="G2531" i="2"/>
  <c r="F2532" i="2"/>
  <c r="G2532" i="2"/>
  <c r="F2533" i="2"/>
  <c r="G2533" i="2"/>
  <c r="F2534" i="2"/>
  <c r="G2534" i="2"/>
  <c r="F2535" i="2"/>
  <c r="G2535" i="2"/>
  <c r="F2536" i="2"/>
  <c r="G2536" i="2"/>
  <c r="F2537" i="2"/>
  <c r="G2537" i="2"/>
  <c r="F2538" i="2"/>
  <c r="G2538" i="2"/>
  <c r="F2539" i="2"/>
  <c r="G2539" i="2"/>
  <c r="F2540" i="2"/>
  <c r="G2540" i="2"/>
  <c r="F2541" i="2"/>
  <c r="G2541" i="2"/>
  <c r="F2542" i="2"/>
  <c r="G2542" i="2"/>
  <c r="F2543" i="2"/>
  <c r="G2543" i="2"/>
  <c r="F2544" i="2"/>
  <c r="G2544" i="2"/>
  <c r="F2545" i="2"/>
  <c r="G2545" i="2"/>
  <c r="F2546" i="2"/>
  <c r="G2546" i="2"/>
  <c r="F2547" i="2"/>
  <c r="G2547" i="2"/>
  <c r="F2548" i="2"/>
  <c r="G2548" i="2"/>
  <c r="F2549" i="2"/>
  <c r="G2549" i="2"/>
  <c r="F2550" i="2"/>
  <c r="G2550" i="2"/>
  <c r="F2551" i="2"/>
  <c r="G2551" i="2"/>
  <c r="F2552" i="2"/>
  <c r="G2552" i="2"/>
  <c r="F2553" i="2"/>
  <c r="G2553" i="2"/>
  <c r="F2554" i="2"/>
  <c r="G2554" i="2"/>
  <c r="F2555" i="2"/>
  <c r="G2555" i="2"/>
  <c r="F2556" i="2"/>
  <c r="G2556" i="2"/>
  <c r="F2557" i="2"/>
  <c r="G2557" i="2"/>
  <c r="F2558" i="2"/>
  <c r="G2558" i="2"/>
  <c r="F2559" i="2"/>
  <c r="G2559" i="2"/>
  <c r="F2560" i="2"/>
  <c r="G2560" i="2"/>
  <c r="F2561" i="2"/>
  <c r="G2561" i="2"/>
  <c r="F2562" i="2"/>
  <c r="G2562" i="2"/>
  <c r="F2563" i="2"/>
  <c r="G2563" i="2"/>
  <c r="F2564" i="2"/>
  <c r="G2564" i="2"/>
  <c r="F2565" i="2"/>
  <c r="G2565" i="2"/>
  <c r="F2566" i="2"/>
  <c r="G2566" i="2"/>
  <c r="F2567" i="2"/>
  <c r="G2567" i="2"/>
  <c r="F2568" i="2"/>
  <c r="G2568" i="2"/>
  <c r="F2569" i="2"/>
  <c r="G2569" i="2"/>
  <c r="F2570" i="2"/>
  <c r="G2570" i="2"/>
  <c r="F2571" i="2"/>
  <c r="G2571" i="2"/>
  <c r="F2572" i="2"/>
  <c r="G2572" i="2"/>
  <c r="F2573" i="2"/>
  <c r="G2573" i="2"/>
  <c r="F2574" i="2"/>
  <c r="G2574" i="2"/>
  <c r="F2575" i="2"/>
  <c r="G2575" i="2"/>
  <c r="F2576" i="2"/>
  <c r="G2576" i="2"/>
  <c r="F2577" i="2"/>
  <c r="G2577" i="2"/>
  <c r="F2578" i="2"/>
  <c r="G2578" i="2"/>
  <c r="F2579" i="2"/>
  <c r="G2579" i="2"/>
  <c r="F2580" i="2"/>
  <c r="G2580" i="2"/>
  <c r="F2581" i="2"/>
  <c r="G2581" i="2"/>
  <c r="F2582" i="2"/>
  <c r="G2582" i="2"/>
  <c r="F2583" i="2"/>
  <c r="G2583" i="2"/>
  <c r="F2584" i="2"/>
  <c r="G2584" i="2"/>
  <c r="F2585" i="2"/>
  <c r="G2585" i="2"/>
  <c r="F2586" i="2"/>
  <c r="G2586" i="2"/>
  <c r="F2587" i="2"/>
  <c r="G2587" i="2"/>
  <c r="F2588" i="2"/>
  <c r="G2588" i="2"/>
  <c r="F2589" i="2"/>
  <c r="G2589" i="2"/>
  <c r="F2590" i="2"/>
  <c r="G2590" i="2"/>
  <c r="F2591" i="2"/>
  <c r="G2591" i="2"/>
  <c r="F2592" i="2"/>
  <c r="G2592" i="2"/>
  <c r="F2593" i="2"/>
  <c r="G2593" i="2"/>
  <c r="F2594" i="2"/>
  <c r="G2594" i="2"/>
  <c r="F2595" i="2"/>
  <c r="G2595" i="2"/>
  <c r="F2596" i="2"/>
  <c r="G2596" i="2"/>
  <c r="F2597" i="2"/>
  <c r="G2597" i="2"/>
  <c r="F2598" i="2"/>
  <c r="G2598" i="2"/>
  <c r="F2599" i="2"/>
  <c r="G2599" i="2"/>
  <c r="F2600" i="2"/>
  <c r="G2600" i="2"/>
  <c r="F2601" i="2"/>
  <c r="G2601" i="2"/>
  <c r="F2602" i="2"/>
  <c r="G2602" i="2"/>
  <c r="F2603" i="2"/>
  <c r="G2603" i="2"/>
  <c r="F2604" i="2"/>
  <c r="G2604" i="2"/>
  <c r="F2605" i="2"/>
  <c r="G2605" i="2"/>
  <c r="F2606" i="2"/>
  <c r="G2606" i="2"/>
  <c r="F2607" i="2"/>
  <c r="G2607" i="2"/>
  <c r="F2608" i="2"/>
  <c r="G2608" i="2"/>
  <c r="F2609" i="2"/>
  <c r="G2609" i="2"/>
  <c r="F2610" i="2"/>
  <c r="G2610" i="2"/>
  <c r="F2611" i="2"/>
  <c r="G2611" i="2"/>
  <c r="F2612" i="2"/>
  <c r="G2612" i="2"/>
  <c r="F2613" i="2"/>
  <c r="G2613" i="2"/>
  <c r="F2614" i="2"/>
  <c r="G2614" i="2"/>
  <c r="F2615" i="2"/>
  <c r="G2615" i="2"/>
  <c r="F2616" i="2"/>
  <c r="G2616" i="2"/>
  <c r="F2617" i="2"/>
  <c r="G2617" i="2"/>
  <c r="F2618" i="2"/>
  <c r="G2618" i="2"/>
  <c r="F2619" i="2"/>
  <c r="G2619" i="2"/>
  <c r="F2620" i="2"/>
  <c r="G2620" i="2"/>
  <c r="F2621" i="2"/>
  <c r="G2621" i="2"/>
  <c r="F2622" i="2"/>
  <c r="G2622" i="2"/>
  <c r="F2623" i="2"/>
  <c r="G2623" i="2"/>
  <c r="F2624" i="2"/>
  <c r="G2624" i="2"/>
  <c r="F2625" i="2"/>
  <c r="G2625" i="2"/>
  <c r="F2626" i="2"/>
  <c r="G2626" i="2"/>
  <c r="F2627" i="2"/>
  <c r="G2627" i="2"/>
  <c r="F2628" i="2"/>
  <c r="G2628" i="2"/>
  <c r="F2629" i="2"/>
  <c r="G2629" i="2"/>
  <c r="F2630" i="2"/>
  <c r="G2630" i="2"/>
  <c r="F2631" i="2"/>
  <c r="G2631" i="2"/>
  <c r="F2632" i="2"/>
  <c r="G2632" i="2"/>
  <c r="F2633" i="2"/>
  <c r="G2633" i="2"/>
  <c r="F2634" i="2"/>
  <c r="G2634" i="2"/>
  <c r="F2635" i="2"/>
  <c r="G2635" i="2"/>
  <c r="F2636" i="2"/>
  <c r="G2636" i="2"/>
  <c r="F2637" i="2"/>
  <c r="G2637" i="2"/>
  <c r="F2638" i="2"/>
  <c r="G2638" i="2"/>
  <c r="F2639" i="2"/>
  <c r="G2639" i="2"/>
  <c r="F2640" i="2"/>
  <c r="G2640" i="2"/>
  <c r="F2641" i="2"/>
  <c r="G2641" i="2"/>
  <c r="F2642" i="2"/>
  <c r="G2642" i="2"/>
  <c r="F2643" i="2"/>
  <c r="G2643" i="2"/>
  <c r="F2644" i="2"/>
  <c r="G2644" i="2"/>
  <c r="F2645" i="2"/>
  <c r="G2645" i="2"/>
  <c r="F2646" i="2"/>
  <c r="G2646" i="2"/>
  <c r="F2647" i="2"/>
  <c r="G2647" i="2"/>
  <c r="F2648" i="2"/>
  <c r="G2648" i="2"/>
  <c r="F2649" i="2"/>
  <c r="G2649" i="2"/>
  <c r="F2650" i="2"/>
  <c r="G2650" i="2"/>
  <c r="F2651" i="2"/>
  <c r="G2651" i="2"/>
  <c r="F2652" i="2"/>
  <c r="G2652" i="2"/>
  <c r="F2653" i="2"/>
  <c r="G2653" i="2"/>
  <c r="F2654" i="2"/>
  <c r="G2654" i="2"/>
  <c r="F2655" i="2"/>
  <c r="G2655" i="2"/>
  <c r="F2656" i="2"/>
  <c r="G2656" i="2"/>
  <c r="F2657" i="2"/>
  <c r="G2657" i="2"/>
  <c r="F2658" i="2"/>
  <c r="G2658" i="2"/>
  <c r="F2659" i="2"/>
  <c r="G2659" i="2"/>
  <c r="F2660" i="2"/>
  <c r="G2660" i="2"/>
  <c r="F2661" i="2"/>
  <c r="G2661" i="2"/>
  <c r="F2662" i="2"/>
  <c r="G2662" i="2"/>
  <c r="F2663" i="2"/>
  <c r="G2663" i="2"/>
  <c r="F2664" i="2"/>
  <c r="G2664" i="2"/>
  <c r="F2665" i="2"/>
  <c r="G2665" i="2"/>
  <c r="F2666" i="2"/>
  <c r="G2666" i="2"/>
  <c r="F2667" i="2"/>
  <c r="G2667" i="2"/>
  <c r="F2668" i="2"/>
  <c r="G2668" i="2"/>
  <c r="F2669" i="2"/>
  <c r="G2669" i="2"/>
  <c r="F2670" i="2"/>
  <c r="G2670" i="2"/>
  <c r="F2671" i="2"/>
  <c r="G2671" i="2"/>
  <c r="F2672" i="2"/>
  <c r="G2672" i="2"/>
  <c r="F2673" i="2"/>
  <c r="G2673" i="2"/>
  <c r="F2674" i="2"/>
  <c r="G2674" i="2"/>
  <c r="F2675" i="2"/>
  <c r="G2675" i="2"/>
  <c r="F2676" i="2"/>
  <c r="G2676" i="2"/>
  <c r="F2677" i="2"/>
  <c r="G2677" i="2"/>
  <c r="F2678" i="2"/>
  <c r="G2678" i="2"/>
  <c r="F2679" i="2"/>
  <c r="G2679" i="2"/>
  <c r="F2680" i="2"/>
  <c r="G2680" i="2"/>
  <c r="F2681" i="2"/>
  <c r="G2681" i="2"/>
  <c r="F2682" i="2"/>
  <c r="G2682" i="2"/>
  <c r="F2683" i="2"/>
  <c r="G2683" i="2"/>
  <c r="F2684" i="2"/>
  <c r="G2684" i="2"/>
  <c r="F2685" i="2"/>
  <c r="G2685" i="2"/>
  <c r="F2686" i="2"/>
  <c r="G2686" i="2"/>
  <c r="F2687" i="2"/>
  <c r="G2687" i="2"/>
  <c r="F2688" i="2"/>
  <c r="G2688" i="2"/>
  <c r="F2689" i="2"/>
  <c r="G2689" i="2"/>
  <c r="F2690" i="2"/>
  <c r="G2690" i="2"/>
  <c r="F2691" i="2"/>
  <c r="G2691" i="2"/>
  <c r="F2692" i="2"/>
  <c r="G2692" i="2"/>
  <c r="F2693" i="2"/>
  <c r="G2693" i="2"/>
  <c r="F2694" i="2"/>
  <c r="G2694" i="2"/>
  <c r="F2695" i="2"/>
  <c r="G2695" i="2"/>
  <c r="F2696" i="2"/>
  <c r="G2696" i="2"/>
  <c r="F2697" i="2"/>
  <c r="G2697" i="2"/>
  <c r="F2698" i="2"/>
  <c r="G2698" i="2"/>
  <c r="F2699" i="2"/>
  <c r="G2699" i="2"/>
  <c r="F2700" i="2"/>
  <c r="G2700" i="2"/>
  <c r="F2701" i="2"/>
  <c r="G2701" i="2"/>
  <c r="F2702" i="2"/>
  <c r="G2702" i="2"/>
  <c r="F2703" i="2"/>
  <c r="G2703" i="2"/>
  <c r="F2704" i="2"/>
  <c r="G2704" i="2"/>
  <c r="F2705" i="2"/>
  <c r="G2705" i="2"/>
  <c r="F2706" i="2"/>
  <c r="G2706" i="2"/>
  <c r="F2707" i="2"/>
  <c r="G2707" i="2"/>
  <c r="F2708" i="2"/>
  <c r="G2708" i="2"/>
  <c r="F2709" i="2"/>
  <c r="G2709" i="2"/>
  <c r="F2710" i="2"/>
  <c r="G2710" i="2"/>
  <c r="F2711" i="2"/>
  <c r="G2711" i="2"/>
  <c r="F2712" i="2"/>
  <c r="G2712" i="2"/>
  <c r="F2713" i="2"/>
  <c r="G2713" i="2"/>
  <c r="F2714" i="2"/>
  <c r="G2714" i="2"/>
  <c r="F2715" i="2"/>
  <c r="G2715" i="2"/>
  <c r="F2716" i="2"/>
  <c r="G2716" i="2"/>
  <c r="F2717" i="2"/>
  <c r="G2717" i="2"/>
  <c r="F2718" i="2"/>
  <c r="G2718" i="2"/>
  <c r="F2719" i="2"/>
  <c r="G2719" i="2"/>
  <c r="F2720" i="2"/>
  <c r="G2720" i="2"/>
  <c r="F2721" i="2"/>
  <c r="G2721" i="2"/>
  <c r="F2722" i="2"/>
  <c r="G2722" i="2"/>
  <c r="F2723" i="2"/>
  <c r="G2723" i="2"/>
  <c r="F2724" i="2"/>
  <c r="G2724" i="2"/>
  <c r="F2725" i="2"/>
  <c r="G2725" i="2"/>
  <c r="F2726" i="2"/>
  <c r="G2726" i="2"/>
  <c r="F2727" i="2"/>
  <c r="G2727" i="2"/>
  <c r="F2728" i="2"/>
  <c r="G2728" i="2"/>
  <c r="F2729" i="2"/>
  <c r="G2729" i="2"/>
  <c r="F2730" i="2"/>
  <c r="G2730" i="2"/>
  <c r="F2731" i="2"/>
  <c r="G2731" i="2"/>
  <c r="F2732" i="2"/>
  <c r="G2732" i="2"/>
  <c r="F2733" i="2"/>
  <c r="G2733" i="2"/>
  <c r="F2734" i="2"/>
  <c r="G2734" i="2"/>
  <c r="F2735" i="2"/>
  <c r="G2735" i="2"/>
  <c r="F2736" i="2"/>
  <c r="G2736" i="2"/>
  <c r="F2737" i="2"/>
  <c r="G2737" i="2"/>
  <c r="F2738" i="2"/>
  <c r="G2738" i="2"/>
  <c r="F2739" i="2"/>
  <c r="G2739" i="2"/>
  <c r="F2740" i="2"/>
  <c r="G2740" i="2"/>
  <c r="F2741" i="2"/>
  <c r="G2741" i="2"/>
  <c r="F2742" i="2"/>
  <c r="G2742" i="2"/>
  <c r="F2743" i="2"/>
  <c r="G2743" i="2"/>
  <c r="F2744" i="2"/>
  <c r="G2744" i="2"/>
  <c r="F2745" i="2"/>
  <c r="G2745" i="2"/>
  <c r="F2746" i="2"/>
  <c r="G2746" i="2"/>
  <c r="F2747" i="2"/>
  <c r="G2747" i="2"/>
  <c r="F2748" i="2"/>
  <c r="G2748" i="2"/>
  <c r="F2749" i="2"/>
  <c r="G2749" i="2"/>
  <c r="F2750" i="2"/>
  <c r="G2750" i="2"/>
  <c r="F2751" i="2"/>
  <c r="G2751" i="2"/>
  <c r="F2752" i="2"/>
  <c r="G2752" i="2"/>
  <c r="F2753" i="2"/>
  <c r="G2753" i="2"/>
  <c r="F2754" i="2"/>
  <c r="G2754" i="2"/>
  <c r="F2755" i="2"/>
  <c r="G2755" i="2"/>
  <c r="F2756" i="2"/>
  <c r="G2756" i="2"/>
  <c r="F2757" i="2"/>
  <c r="G2757" i="2"/>
  <c r="F2758" i="2"/>
  <c r="G2758" i="2"/>
  <c r="F2759" i="2"/>
  <c r="G2759" i="2"/>
  <c r="F2760" i="2"/>
  <c r="G2760" i="2"/>
  <c r="F2761" i="2"/>
  <c r="G2761" i="2"/>
  <c r="F2762" i="2"/>
  <c r="G2762" i="2"/>
  <c r="F2763" i="2"/>
  <c r="G2763" i="2"/>
  <c r="F2764" i="2"/>
  <c r="G2764" i="2"/>
  <c r="F2765" i="2"/>
  <c r="G2765" i="2"/>
  <c r="F2766" i="2"/>
  <c r="G2766" i="2"/>
  <c r="F2767" i="2"/>
  <c r="G2767" i="2"/>
  <c r="F2768" i="2"/>
  <c r="G2768" i="2"/>
  <c r="F2769" i="2"/>
  <c r="G2769" i="2"/>
  <c r="F2770" i="2"/>
  <c r="G2770" i="2"/>
  <c r="F2771" i="2"/>
  <c r="G2771" i="2"/>
  <c r="F2772" i="2"/>
  <c r="G2772" i="2"/>
  <c r="F2773" i="2"/>
  <c r="G2773" i="2"/>
  <c r="F2774" i="2"/>
  <c r="G2774" i="2"/>
  <c r="F2775" i="2"/>
  <c r="G2775" i="2"/>
  <c r="F2776" i="2"/>
  <c r="G2776" i="2"/>
  <c r="F2777" i="2"/>
  <c r="G2777" i="2"/>
  <c r="F2778" i="2"/>
  <c r="G2778" i="2"/>
  <c r="F2779" i="2"/>
  <c r="G2779" i="2"/>
  <c r="F2780" i="2"/>
  <c r="G2780" i="2"/>
  <c r="F2781" i="2"/>
  <c r="G2781" i="2"/>
  <c r="F2782" i="2"/>
  <c r="G2782" i="2"/>
  <c r="F2783" i="2"/>
  <c r="G2783" i="2"/>
  <c r="F2784" i="2"/>
  <c r="G2784" i="2"/>
  <c r="F2785" i="2"/>
  <c r="G2785" i="2"/>
  <c r="F2786" i="2"/>
  <c r="G2786" i="2"/>
  <c r="F2787" i="2"/>
  <c r="G2787" i="2"/>
  <c r="F2788" i="2"/>
  <c r="G2788" i="2"/>
  <c r="F2789" i="2"/>
  <c r="G2789" i="2"/>
  <c r="F2790" i="2"/>
  <c r="G2790" i="2"/>
  <c r="F2791" i="2"/>
  <c r="G2791" i="2"/>
  <c r="F2792" i="2"/>
  <c r="G2792" i="2"/>
  <c r="F2793" i="2"/>
  <c r="G2793" i="2"/>
  <c r="F2794" i="2"/>
  <c r="G2794" i="2"/>
  <c r="F2795" i="2"/>
  <c r="G2795" i="2"/>
  <c r="F2796" i="2"/>
  <c r="G2796" i="2"/>
  <c r="F2797" i="2"/>
  <c r="G2797" i="2"/>
  <c r="F2798" i="2"/>
  <c r="G2798" i="2"/>
  <c r="F2799" i="2"/>
  <c r="G2799" i="2"/>
  <c r="F2800" i="2"/>
  <c r="G2800" i="2"/>
  <c r="F2801" i="2"/>
  <c r="G2801" i="2"/>
  <c r="F2802" i="2"/>
  <c r="G2802" i="2"/>
  <c r="F2803" i="2"/>
  <c r="G2803" i="2"/>
  <c r="F2804" i="2"/>
  <c r="G2804" i="2"/>
  <c r="F2805" i="2"/>
  <c r="G2805" i="2"/>
  <c r="F2806" i="2"/>
  <c r="G2806" i="2"/>
  <c r="F2807" i="2"/>
  <c r="G2807" i="2"/>
  <c r="F2808" i="2"/>
  <c r="G2808" i="2"/>
  <c r="F2809" i="2"/>
  <c r="G2809" i="2"/>
  <c r="F2810" i="2"/>
  <c r="G2810" i="2"/>
  <c r="F2811" i="2"/>
  <c r="G2811" i="2"/>
  <c r="F2812" i="2"/>
  <c r="G2812" i="2"/>
  <c r="F2813" i="2"/>
  <c r="G2813" i="2"/>
  <c r="F2814" i="2"/>
  <c r="G2814" i="2"/>
  <c r="F2815" i="2"/>
  <c r="G2815" i="2"/>
  <c r="F2816" i="2"/>
  <c r="G2816" i="2"/>
  <c r="F2817" i="2"/>
  <c r="G2817" i="2"/>
  <c r="F2818" i="2"/>
  <c r="G2818" i="2"/>
  <c r="F2819" i="2"/>
  <c r="G2819" i="2"/>
  <c r="F2820" i="2"/>
  <c r="G2820" i="2"/>
  <c r="F2821" i="2"/>
  <c r="G2821" i="2"/>
  <c r="F2822" i="2"/>
  <c r="G2822" i="2"/>
  <c r="F2823" i="2"/>
  <c r="G2823" i="2"/>
  <c r="F2824" i="2"/>
  <c r="G2824" i="2"/>
  <c r="F2825" i="2"/>
  <c r="G2825" i="2"/>
  <c r="F2826" i="2"/>
  <c r="G2826" i="2"/>
  <c r="F2827" i="2"/>
  <c r="G2827" i="2"/>
  <c r="F2828" i="2"/>
  <c r="G2828" i="2"/>
  <c r="F2829" i="2"/>
  <c r="G2829" i="2"/>
  <c r="F2830" i="2"/>
  <c r="G2830" i="2"/>
  <c r="F2831" i="2"/>
  <c r="G2831" i="2"/>
  <c r="F2832" i="2"/>
  <c r="G2832" i="2"/>
  <c r="F2833" i="2"/>
  <c r="G2833" i="2"/>
  <c r="F2834" i="2"/>
  <c r="G2834" i="2"/>
  <c r="F2835" i="2"/>
  <c r="G2835" i="2"/>
  <c r="F2836" i="2"/>
  <c r="G2836" i="2"/>
  <c r="F2837" i="2"/>
  <c r="G2837" i="2"/>
  <c r="F2838" i="2"/>
  <c r="G2838" i="2"/>
  <c r="F2839" i="2"/>
  <c r="G2839" i="2"/>
  <c r="F2840" i="2"/>
  <c r="G2840" i="2"/>
  <c r="F2841" i="2"/>
  <c r="G2841" i="2"/>
  <c r="F2842" i="2"/>
  <c r="G2842" i="2"/>
  <c r="F2843" i="2"/>
  <c r="G2843" i="2"/>
  <c r="F2844" i="2"/>
  <c r="G2844" i="2"/>
  <c r="F2845" i="2"/>
  <c r="G2845" i="2"/>
  <c r="F2846" i="2"/>
  <c r="G2846" i="2"/>
  <c r="F2847" i="2"/>
  <c r="G2847" i="2"/>
  <c r="F2848" i="2"/>
  <c r="G2848" i="2"/>
  <c r="F2849" i="2"/>
  <c r="G2849" i="2"/>
  <c r="F2850" i="2"/>
  <c r="G2850" i="2"/>
  <c r="F2851" i="2"/>
  <c r="G2851" i="2"/>
  <c r="F2852" i="2"/>
  <c r="G2852" i="2"/>
  <c r="F2853" i="2"/>
  <c r="G2853" i="2"/>
  <c r="F2854" i="2"/>
  <c r="G2854" i="2"/>
  <c r="F2855" i="2"/>
  <c r="G2855" i="2"/>
  <c r="F2856" i="2"/>
  <c r="G2856" i="2"/>
  <c r="F2857" i="2"/>
  <c r="G2857" i="2"/>
  <c r="F2858" i="2"/>
  <c r="G2858" i="2"/>
  <c r="F2859" i="2"/>
  <c r="G2859" i="2"/>
  <c r="F2860" i="2"/>
  <c r="G2860" i="2"/>
  <c r="F2861" i="2"/>
  <c r="G2861" i="2"/>
  <c r="F2862" i="2"/>
  <c r="G2862" i="2"/>
  <c r="F2863" i="2"/>
  <c r="G2863" i="2"/>
  <c r="F2864" i="2"/>
  <c r="G2864" i="2"/>
  <c r="F2865" i="2"/>
  <c r="G2865" i="2"/>
  <c r="F2866" i="2"/>
  <c r="G2866" i="2"/>
  <c r="F2867" i="2"/>
  <c r="G2867" i="2"/>
  <c r="F2868" i="2"/>
  <c r="G2868" i="2"/>
  <c r="F2869" i="2"/>
  <c r="G2869" i="2"/>
  <c r="F2870" i="2"/>
  <c r="G2870" i="2"/>
  <c r="F2871" i="2"/>
  <c r="G2871" i="2"/>
  <c r="F2872" i="2"/>
  <c r="G2872" i="2"/>
  <c r="F2873" i="2"/>
  <c r="G2873" i="2"/>
  <c r="F2874" i="2"/>
  <c r="G2874" i="2"/>
  <c r="F2875" i="2"/>
  <c r="G2875" i="2"/>
  <c r="F2876" i="2"/>
  <c r="G2876" i="2"/>
  <c r="F2877" i="2"/>
  <c r="G2877" i="2"/>
  <c r="F2878" i="2"/>
  <c r="G2878" i="2"/>
  <c r="F2879" i="2"/>
  <c r="G2879" i="2"/>
  <c r="F2880" i="2"/>
  <c r="G2880" i="2"/>
  <c r="F2881" i="2"/>
  <c r="G2881" i="2"/>
  <c r="F2882" i="2"/>
  <c r="G2882" i="2"/>
  <c r="F2883" i="2"/>
  <c r="G2883" i="2"/>
  <c r="F2884" i="2"/>
  <c r="G2884" i="2"/>
  <c r="F2885" i="2"/>
  <c r="G2885" i="2"/>
  <c r="F2886" i="2"/>
  <c r="G2886" i="2"/>
  <c r="F2887" i="2"/>
  <c r="G2887" i="2"/>
  <c r="F2888" i="2"/>
  <c r="G2888" i="2"/>
  <c r="F2889" i="2"/>
  <c r="G2889" i="2"/>
  <c r="F2890" i="2"/>
  <c r="G2890" i="2"/>
  <c r="F2891" i="2"/>
  <c r="G2891" i="2"/>
  <c r="F2892" i="2"/>
  <c r="G2892" i="2"/>
  <c r="F2893" i="2"/>
  <c r="G2893" i="2"/>
  <c r="F2894" i="2"/>
  <c r="G2894" i="2"/>
  <c r="F2895" i="2"/>
  <c r="G2895" i="2"/>
  <c r="F2896" i="2"/>
  <c r="G2896" i="2"/>
  <c r="F2897" i="2"/>
  <c r="G2897" i="2"/>
  <c r="F2898" i="2"/>
  <c r="G2898" i="2"/>
  <c r="F2899" i="2"/>
  <c r="G2899" i="2"/>
  <c r="F2900" i="2"/>
  <c r="G2900" i="2"/>
  <c r="F2901" i="2"/>
  <c r="G2901" i="2"/>
  <c r="F2902" i="2"/>
  <c r="G2902" i="2"/>
  <c r="F2903" i="2"/>
  <c r="G2903" i="2"/>
  <c r="F2904" i="2"/>
  <c r="G2904" i="2"/>
  <c r="F2905" i="2"/>
  <c r="G2905" i="2"/>
  <c r="F2906" i="2"/>
  <c r="G2906" i="2"/>
  <c r="F2907" i="2"/>
  <c r="G2907" i="2"/>
  <c r="F2908" i="2"/>
  <c r="G2908" i="2"/>
  <c r="F2909" i="2"/>
  <c r="G2909" i="2"/>
  <c r="F2910" i="2"/>
  <c r="G2910" i="2"/>
  <c r="F2911" i="2"/>
  <c r="G2911" i="2"/>
  <c r="F2912" i="2"/>
  <c r="G2912" i="2"/>
  <c r="F2913" i="2"/>
  <c r="G2913" i="2"/>
  <c r="F2914" i="2"/>
  <c r="G2914" i="2"/>
  <c r="F2915" i="2"/>
  <c r="G2915" i="2"/>
  <c r="F2916" i="2"/>
  <c r="G2916" i="2"/>
  <c r="F2917" i="2"/>
  <c r="G2917" i="2"/>
  <c r="F2918" i="2"/>
  <c r="G2918" i="2"/>
  <c r="F2919" i="2"/>
  <c r="G2919" i="2"/>
  <c r="F2920" i="2"/>
  <c r="G2920" i="2"/>
  <c r="F2921" i="2"/>
  <c r="G2921" i="2"/>
  <c r="F2922" i="2"/>
  <c r="G2922" i="2"/>
  <c r="F2923" i="2"/>
  <c r="G2923" i="2"/>
  <c r="F2924" i="2"/>
  <c r="G2924" i="2"/>
  <c r="F2925" i="2"/>
  <c r="G2925" i="2"/>
  <c r="F2926" i="2"/>
  <c r="G2926" i="2"/>
  <c r="F2927" i="2"/>
  <c r="G2927" i="2"/>
  <c r="F2928" i="2"/>
  <c r="G2928" i="2"/>
  <c r="F2929" i="2"/>
  <c r="G2929" i="2"/>
  <c r="F2930" i="2"/>
  <c r="G2930" i="2"/>
  <c r="F2931" i="2"/>
  <c r="G2931" i="2"/>
  <c r="F2932" i="2"/>
  <c r="G2932" i="2"/>
  <c r="F2933" i="2"/>
  <c r="G2933" i="2"/>
  <c r="F2934" i="2"/>
  <c r="G2934" i="2"/>
  <c r="F2935" i="2"/>
  <c r="G2935" i="2"/>
  <c r="F2936" i="2"/>
  <c r="G2936" i="2"/>
  <c r="F2937" i="2"/>
  <c r="G2937" i="2"/>
  <c r="F2938" i="2"/>
  <c r="G2938" i="2"/>
  <c r="F2939" i="2"/>
  <c r="G2939" i="2"/>
  <c r="F2940" i="2"/>
  <c r="G2940" i="2"/>
  <c r="F2941" i="2"/>
  <c r="G2941" i="2"/>
  <c r="F2942" i="2"/>
  <c r="G2942" i="2"/>
  <c r="F2943" i="2"/>
  <c r="G2943" i="2"/>
  <c r="F2944" i="2"/>
  <c r="G2944" i="2"/>
  <c r="F2945" i="2"/>
  <c r="G2945" i="2"/>
  <c r="F2946" i="2"/>
  <c r="G2946" i="2"/>
  <c r="F2947" i="2"/>
  <c r="G2947" i="2"/>
  <c r="F2948" i="2"/>
  <c r="G2948" i="2"/>
  <c r="F2949" i="2"/>
  <c r="G2949" i="2"/>
  <c r="F2950" i="2"/>
  <c r="G2950" i="2"/>
  <c r="F2951" i="2"/>
  <c r="G2951" i="2"/>
  <c r="F2952" i="2"/>
  <c r="G2952" i="2"/>
  <c r="F2953" i="2"/>
  <c r="G2953" i="2"/>
  <c r="F2954" i="2"/>
  <c r="G2954" i="2"/>
  <c r="F2955" i="2"/>
  <c r="G2955" i="2"/>
  <c r="F2956" i="2"/>
  <c r="G2956" i="2"/>
  <c r="F2957" i="2"/>
  <c r="G2957" i="2"/>
  <c r="F2958" i="2"/>
  <c r="G2958" i="2"/>
  <c r="F2959" i="2"/>
  <c r="G2959" i="2"/>
  <c r="F2960" i="2"/>
  <c r="G2960" i="2"/>
  <c r="F2961" i="2"/>
  <c r="G2961" i="2"/>
  <c r="F2962" i="2"/>
  <c r="G2962" i="2"/>
  <c r="F2963" i="2"/>
  <c r="G2963" i="2"/>
  <c r="F2964" i="2"/>
  <c r="G2964" i="2"/>
  <c r="F2965" i="2"/>
  <c r="G2965" i="2"/>
  <c r="F2966" i="2"/>
  <c r="G2966" i="2"/>
  <c r="F2967" i="2"/>
  <c r="G2967" i="2"/>
  <c r="F2968" i="2"/>
  <c r="G2968" i="2"/>
  <c r="F2969" i="2"/>
  <c r="G2969" i="2"/>
  <c r="F2970" i="2"/>
  <c r="G2970" i="2"/>
  <c r="F2971" i="2"/>
  <c r="G2971" i="2"/>
  <c r="F2972" i="2"/>
  <c r="G2972" i="2"/>
  <c r="F2973" i="2"/>
  <c r="G2973" i="2"/>
  <c r="F2974" i="2"/>
  <c r="G2974" i="2"/>
  <c r="F2975" i="2"/>
  <c r="G2975" i="2"/>
  <c r="F2976" i="2"/>
  <c r="G2976" i="2"/>
  <c r="F2977" i="2"/>
  <c r="G2977" i="2"/>
  <c r="F2978" i="2"/>
  <c r="G2978" i="2"/>
  <c r="F2979" i="2"/>
  <c r="G2979" i="2"/>
  <c r="F2980" i="2"/>
  <c r="G2980" i="2"/>
  <c r="F2981" i="2"/>
  <c r="G2981" i="2"/>
  <c r="F2982" i="2"/>
  <c r="G2982" i="2"/>
  <c r="F2983" i="2"/>
  <c r="G2983" i="2"/>
  <c r="F2984" i="2"/>
  <c r="G2984" i="2"/>
  <c r="F2985" i="2"/>
  <c r="G2985" i="2"/>
  <c r="F2986" i="2"/>
  <c r="G2986" i="2"/>
  <c r="F2987" i="2"/>
  <c r="G2987" i="2"/>
  <c r="F2988" i="2"/>
  <c r="G2988" i="2"/>
  <c r="F2989" i="2"/>
  <c r="G2989" i="2"/>
  <c r="F2990" i="2"/>
  <c r="G2990" i="2"/>
  <c r="F2991" i="2"/>
  <c r="G2991" i="2"/>
  <c r="F2992" i="2"/>
  <c r="G2992" i="2"/>
  <c r="F2993" i="2"/>
  <c r="G2993" i="2"/>
  <c r="F2994" i="2"/>
  <c r="G2994" i="2"/>
  <c r="F2995" i="2"/>
  <c r="G2995" i="2"/>
  <c r="F2996" i="2"/>
  <c r="G2996" i="2"/>
  <c r="F2997" i="2"/>
  <c r="G2997" i="2"/>
  <c r="F2998" i="2"/>
  <c r="G2998" i="2"/>
  <c r="F2999" i="2"/>
  <c r="G2999" i="2"/>
  <c r="F3000" i="2"/>
  <c r="G3000" i="2"/>
  <c r="F3001" i="2"/>
  <c r="G3001" i="2"/>
  <c r="F3002" i="2"/>
  <c r="G3002" i="2"/>
  <c r="F2003" i="2"/>
  <c r="G2003" i="2"/>
  <c r="F1004" i="2"/>
  <c r="G1004" i="2"/>
  <c r="F1005" i="2"/>
  <c r="G1005" i="2"/>
  <c r="F1006" i="2"/>
  <c r="G1006" i="2"/>
  <c r="F1007" i="2"/>
  <c r="G1007" i="2"/>
  <c r="F1008" i="2"/>
  <c r="G1008" i="2"/>
  <c r="F1009" i="2"/>
  <c r="G1009" i="2"/>
  <c r="F1010" i="2"/>
  <c r="G1010" i="2"/>
  <c r="F1011" i="2"/>
  <c r="G1011" i="2"/>
  <c r="F1012" i="2"/>
  <c r="G1012" i="2"/>
  <c r="F1013" i="2"/>
  <c r="G1013" i="2"/>
  <c r="F1014" i="2"/>
  <c r="G1014" i="2"/>
  <c r="F1015" i="2"/>
  <c r="G1015" i="2"/>
  <c r="F1016" i="2"/>
  <c r="G1016" i="2"/>
  <c r="F1017" i="2"/>
  <c r="G1017" i="2"/>
  <c r="F1018" i="2"/>
  <c r="G1018" i="2"/>
  <c r="F1019" i="2"/>
  <c r="G1019" i="2"/>
  <c r="F1020" i="2"/>
  <c r="G1020" i="2"/>
  <c r="F1021" i="2"/>
  <c r="G1021" i="2"/>
  <c r="F1022" i="2"/>
  <c r="G1022" i="2"/>
  <c r="F1023" i="2"/>
  <c r="G1023" i="2"/>
  <c r="F1024" i="2"/>
  <c r="G1024" i="2"/>
  <c r="F1025" i="2"/>
  <c r="G1025" i="2"/>
  <c r="F1026" i="2"/>
  <c r="G1026" i="2"/>
  <c r="F1027" i="2"/>
  <c r="G1027" i="2"/>
  <c r="F1028" i="2"/>
  <c r="G1028" i="2"/>
  <c r="F1029" i="2"/>
  <c r="G1029" i="2"/>
  <c r="F1030" i="2"/>
  <c r="G1030" i="2"/>
  <c r="F1031" i="2"/>
  <c r="G1031" i="2"/>
  <c r="F1032" i="2"/>
  <c r="G1032" i="2"/>
  <c r="F1033" i="2"/>
  <c r="G1033" i="2"/>
  <c r="F1034" i="2"/>
  <c r="G1034" i="2"/>
  <c r="F1035" i="2"/>
  <c r="G1035" i="2"/>
  <c r="F1036" i="2"/>
  <c r="G1036" i="2"/>
  <c r="F1037" i="2"/>
  <c r="G1037" i="2"/>
  <c r="F1038" i="2"/>
  <c r="G1038" i="2"/>
  <c r="F1039" i="2"/>
  <c r="G1039" i="2"/>
  <c r="F1040" i="2"/>
  <c r="G1040" i="2"/>
  <c r="F1041" i="2"/>
  <c r="G1041" i="2"/>
  <c r="F1042" i="2"/>
  <c r="G1042" i="2"/>
  <c r="F1043" i="2"/>
  <c r="G1043" i="2"/>
  <c r="F1044" i="2"/>
  <c r="G1044" i="2"/>
  <c r="F1045" i="2"/>
  <c r="G1045" i="2"/>
  <c r="F1046" i="2"/>
  <c r="G1046" i="2"/>
  <c r="F1047" i="2"/>
  <c r="G1047" i="2"/>
  <c r="F1048" i="2"/>
  <c r="G1048" i="2"/>
  <c r="F1049" i="2"/>
  <c r="G1049" i="2"/>
  <c r="F1050" i="2"/>
  <c r="G1050" i="2"/>
  <c r="F1051" i="2"/>
  <c r="G1051" i="2"/>
  <c r="F1052" i="2"/>
  <c r="G1052" i="2"/>
  <c r="F1053" i="2"/>
  <c r="G1053" i="2"/>
  <c r="F1054" i="2"/>
  <c r="G1054" i="2"/>
  <c r="F1055" i="2"/>
  <c r="G1055" i="2"/>
  <c r="F1056" i="2"/>
  <c r="G1056" i="2"/>
  <c r="F1057" i="2"/>
  <c r="G1057" i="2"/>
  <c r="F1058" i="2"/>
  <c r="G1058" i="2"/>
  <c r="F1059" i="2"/>
  <c r="G1059" i="2"/>
  <c r="F1060" i="2"/>
  <c r="G1060" i="2"/>
  <c r="F1061" i="2"/>
  <c r="G1061" i="2"/>
  <c r="F1062" i="2"/>
  <c r="G1062" i="2"/>
  <c r="F1063" i="2"/>
  <c r="G1063" i="2"/>
  <c r="F1064" i="2"/>
  <c r="G1064" i="2"/>
  <c r="F1065" i="2"/>
  <c r="G1065" i="2"/>
  <c r="F1066" i="2"/>
  <c r="G1066" i="2"/>
  <c r="F1067" i="2"/>
  <c r="G1067" i="2"/>
  <c r="F1068" i="2"/>
  <c r="G1068" i="2"/>
  <c r="F1069" i="2"/>
  <c r="G1069" i="2"/>
  <c r="F1070" i="2"/>
  <c r="G1070" i="2"/>
  <c r="F1071" i="2"/>
  <c r="G1071" i="2"/>
  <c r="F1072" i="2"/>
  <c r="G1072" i="2"/>
  <c r="F1073" i="2"/>
  <c r="G1073" i="2"/>
  <c r="F1074" i="2"/>
  <c r="G1074" i="2"/>
  <c r="F1075" i="2"/>
  <c r="G1075" i="2"/>
  <c r="F1076" i="2"/>
  <c r="G1076" i="2"/>
  <c r="F1077" i="2"/>
  <c r="G1077" i="2"/>
  <c r="F1078" i="2"/>
  <c r="G1078" i="2"/>
  <c r="F1079" i="2"/>
  <c r="G1079" i="2"/>
  <c r="F1080" i="2"/>
  <c r="G1080" i="2"/>
  <c r="F1081" i="2"/>
  <c r="G1081" i="2"/>
  <c r="F1082" i="2"/>
  <c r="G1082" i="2"/>
  <c r="F1083" i="2"/>
  <c r="G1083" i="2"/>
  <c r="F1084" i="2"/>
  <c r="G1084" i="2"/>
  <c r="F1085" i="2"/>
  <c r="G1085" i="2"/>
  <c r="F1086" i="2"/>
  <c r="G1086" i="2"/>
  <c r="F1087" i="2"/>
  <c r="G1087" i="2"/>
  <c r="F1088" i="2"/>
  <c r="G1088" i="2"/>
  <c r="F1089" i="2"/>
  <c r="G1089" i="2"/>
  <c r="F1090" i="2"/>
  <c r="G1090" i="2"/>
  <c r="F1091" i="2"/>
  <c r="G1091" i="2"/>
  <c r="F1092" i="2"/>
  <c r="G1092" i="2"/>
  <c r="F1093" i="2"/>
  <c r="G1093" i="2"/>
  <c r="F1094" i="2"/>
  <c r="G1094" i="2"/>
  <c r="F1095" i="2"/>
  <c r="G1095" i="2"/>
  <c r="F1096" i="2"/>
  <c r="G1096" i="2"/>
  <c r="F1097" i="2"/>
  <c r="G1097" i="2"/>
  <c r="F1098" i="2"/>
  <c r="G1098" i="2"/>
  <c r="F1099" i="2"/>
  <c r="G1099" i="2"/>
  <c r="F1100" i="2"/>
  <c r="G1100" i="2"/>
  <c r="F1101" i="2"/>
  <c r="G1101" i="2"/>
  <c r="F1102" i="2"/>
  <c r="G1102" i="2"/>
  <c r="F1103" i="2"/>
  <c r="G1103" i="2"/>
  <c r="F1104" i="2"/>
  <c r="G1104" i="2"/>
  <c r="F1105" i="2"/>
  <c r="G1105" i="2"/>
  <c r="F1106" i="2"/>
  <c r="G1106" i="2"/>
  <c r="F1107" i="2"/>
  <c r="G1107" i="2"/>
  <c r="F1108" i="2"/>
  <c r="G1108" i="2"/>
  <c r="F1109" i="2"/>
  <c r="G1109" i="2"/>
  <c r="F1110" i="2"/>
  <c r="G1110" i="2"/>
  <c r="F1111" i="2"/>
  <c r="G1111" i="2"/>
  <c r="F1112" i="2"/>
  <c r="G1112" i="2"/>
  <c r="F1113" i="2"/>
  <c r="G1113" i="2"/>
  <c r="F1114" i="2"/>
  <c r="G1114" i="2"/>
  <c r="F1115" i="2"/>
  <c r="G1115" i="2"/>
  <c r="F1116" i="2"/>
  <c r="G1116" i="2"/>
  <c r="F1117" i="2"/>
  <c r="G1117" i="2"/>
  <c r="F1118" i="2"/>
  <c r="G1118" i="2"/>
  <c r="F1119" i="2"/>
  <c r="G1119" i="2"/>
  <c r="F1120" i="2"/>
  <c r="G1120" i="2"/>
  <c r="F1121" i="2"/>
  <c r="G1121" i="2"/>
  <c r="F1122" i="2"/>
  <c r="G1122" i="2"/>
  <c r="F1123" i="2"/>
  <c r="G1123" i="2"/>
  <c r="F1124" i="2"/>
  <c r="G1124" i="2"/>
  <c r="F1125" i="2"/>
  <c r="G1125" i="2"/>
  <c r="F1126" i="2"/>
  <c r="G1126" i="2"/>
  <c r="F1127" i="2"/>
  <c r="G1127" i="2"/>
  <c r="F1128" i="2"/>
  <c r="G1128" i="2"/>
  <c r="F1129" i="2"/>
  <c r="G1129" i="2"/>
  <c r="F1130" i="2"/>
  <c r="G1130" i="2"/>
  <c r="F1131" i="2"/>
  <c r="G1131" i="2"/>
  <c r="F1132" i="2"/>
  <c r="G1132" i="2"/>
  <c r="F1133" i="2"/>
  <c r="G1133" i="2"/>
  <c r="F1134" i="2"/>
  <c r="G1134" i="2"/>
  <c r="F1135" i="2"/>
  <c r="G1135" i="2"/>
  <c r="F1136" i="2"/>
  <c r="G1136" i="2"/>
  <c r="F1137" i="2"/>
  <c r="G1137" i="2"/>
  <c r="F1138" i="2"/>
  <c r="G1138" i="2"/>
  <c r="F1139" i="2"/>
  <c r="G1139" i="2"/>
  <c r="F1140" i="2"/>
  <c r="G1140" i="2"/>
  <c r="F1141" i="2"/>
  <c r="G1141" i="2"/>
  <c r="F1142" i="2"/>
  <c r="G1142" i="2"/>
  <c r="F1143" i="2"/>
  <c r="G1143" i="2"/>
  <c r="F1144" i="2"/>
  <c r="G1144" i="2"/>
  <c r="F1145" i="2"/>
  <c r="G1145" i="2"/>
  <c r="F1146" i="2"/>
  <c r="G1146" i="2"/>
  <c r="F1147" i="2"/>
  <c r="G1147" i="2"/>
  <c r="F1148" i="2"/>
  <c r="G1148" i="2"/>
  <c r="F1149" i="2"/>
  <c r="G1149" i="2"/>
  <c r="F1150" i="2"/>
  <c r="G1150" i="2"/>
  <c r="F1151" i="2"/>
  <c r="G1151" i="2"/>
  <c r="F1152" i="2"/>
  <c r="G1152" i="2"/>
  <c r="F1153" i="2"/>
  <c r="G1153" i="2"/>
  <c r="F1154" i="2"/>
  <c r="G1154" i="2"/>
  <c r="F1155" i="2"/>
  <c r="G1155" i="2"/>
  <c r="F1156" i="2"/>
  <c r="G1156" i="2"/>
  <c r="F1157" i="2"/>
  <c r="G1157" i="2"/>
  <c r="F1158" i="2"/>
  <c r="G1158" i="2"/>
  <c r="F1159" i="2"/>
  <c r="G1159" i="2"/>
  <c r="F1160" i="2"/>
  <c r="G1160" i="2"/>
  <c r="F1161" i="2"/>
  <c r="G1161" i="2"/>
  <c r="F1162" i="2"/>
  <c r="G1162" i="2"/>
  <c r="F1163" i="2"/>
  <c r="G1163" i="2"/>
  <c r="F1164" i="2"/>
  <c r="G1164" i="2"/>
  <c r="F1165" i="2"/>
  <c r="G1165" i="2"/>
  <c r="F1166" i="2"/>
  <c r="G1166" i="2"/>
  <c r="F1167" i="2"/>
  <c r="G1167" i="2"/>
  <c r="F1168" i="2"/>
  <c r="G1168" i="2"/>
  <c r="F1169" i="2"/>
  <c r="G1169" i="2"/>
  <c r="F1170" i="2"/>
  <c r="G1170" i="2"/>
  <c r="F1171" i="2"/>
  <c r="G1171" i="2"/>
  <c r="F1172" i="2"/>
  <c r="G1172" i="2"/>
  <c r="F1173" i="2"/>
  <c r="G1173" i="2"/>
  <c r="F1174" i="2"/>
  <c r="G1174" i="2"/>
  <c r="F1175" i="2"/>
  <c r="G1175" i="2"/>
  <c r="F1176" i="2"/>
  <c r="G1176" i="2"/>
  <c r="F1177" i="2"/>
  <c r="G1177" i="2"/>
  <c r="F1178" i="2"/>
  <c r="G1178" i="2"/>
  <c r="F1179" i="2"/>
  <c r="G1179" i="2"/>
  <c r="F1180" i="2"/>
  <c r="G1180" i="2"/>
  <c r="F1181" i="2"/>
  <c r="G1181" i="2"/>
  <c r="F1182" i="2"/>
  <c r="G1182" i="2"/>
  <c r="F1183" i="2"/>
  <c r="G1183" i="2"/>
  <c r="F1184" i="2"/>
  <c r="G1184" i="2"/>
  <c r="F1185" i="2"/>
  <c r="G1185" i="2"/>
  <c r="F1186" i="2"/>
  <c r="G1186" i="2"/>
  <c r="F1187" i="2"/>
  <c r="G1187" i="2"/>
  <c r="F1188" i="2"/>
  <c r="G1188" i="2"/>
  <c r="F1189" i="2"/>
  <c r="G1189" i="2"/>
  <c r="F1190" i="2"/>
  <c r="G1190" i="2"/>
  <c r="F1191" i="2"/>
  <c r="G1191" i="2"/>
  <c r="F1192" i="2"/>
  <c r="G1192" i="2"/>
  <c r="F1193" i="2"/>
  <c r="G1193" i="2"/>
  <c r="F1194" i="2"/>
  <c r="G1194" i="2"/>
  <c r="F1195" i="2"/>
  <c r="G1195" i="2"/>
  <c r="F1196" i="2"/>
  <c r="G1196" i="2"/>
  <c r="F1197" i="2"/>
  <c r="G1197" i="2"/>
  <c r="F1198" i="2"/>
  <c r="G1198" i="2"/>
  <c r="F1199" i="2"/>
  <c r="G1199" i="2"/>
  <c r="F1200" i="2"/>
  <c r="G1200" i="2"/>
  <c r="F1201" i="2"/>
  <c r="G1201" i="2"/>
  <c r="F1202" i="2"/>
  <c r="G1202" i="2"/>
  <c r="F1203" i="2"/>
  <c r="G1203" i="2"/>
  <c r="F1204" i="2"/>
  <c r="G1204" i="2"/>
  <c r="F1205" i="2"/>
  <c r="G1205" i="2"/>
  <c r="F1206" i="2"/>
  <c r="G1206" i="2"/>
  <c r="F1207" i="2"/>
  <c r="G1207" i="2"/>
  <c r="F1208" i="2"/>
  <c r="G1208" i="2"/>
  <c r="F1209" i="2"/>
  <c r="G1209" i="2"/>
  <c r="F1210" i="2"/>
  <c r="G1210" i="2"/>
  <c r="F1211" i="2"/>
  <c r="G1211" i="2"/>
  <c r="F1212" i="2"/>
  <c r="G1212" i="2"/>
  <c r="F1213" i="2"/>
  <c r="G1213" i="2"/>
  <c r="F1214" i="2"/>
  <c r="G1214" i="2"/>
  <c r="F1215" i="2"/>
  <c r="G1215" i="2"/>
  <c r="F1216" i="2"/>
  <c r="G1216" i="2"/>
  <c r="F1217" i="2"/>
  <c r="G1217" i="2"/>
  <c r="F1218" i="2"/>
  <c r="G1218" i="2"/>
  <c r="F1219" i="2"/>
  <c r="G1219" i="2"/>
  <c r="F1220" i="2"/>
  <c r="G1220" i="2"/>
  <c r="F1221" i="2"/>
  <c r="G1221" i="2"/>
  <c r="F1222" i="2"/>
  <c r="G1222" i="2"/>
  <c r="F1223" i="2"/>
  <c r="G1223" i="2"/>
  <c r="F1224" i="2"/>
  <c r="G1224" i="2"/>
  <c r="F1225" i="2"/>
  <c r="G1225" i="2"/>
  <c r="F1226" i="2"/>
  <c r="G1226" i="2"/>
  <c r="F1227" i="2"/>
  <c r="G1227" i="2"/>
  <c r="F1228" i="2"/>
  <c r="G1228" i="2"/>
  <c r="F1229" i="2"/>
  <c r="G1229" i="2"/>
  <c r="F1230" i="2"/>
  <c r="G1230" i="2"/>
  <c r="F1231" i="2"/>
  <c r="G1231" i="2"/>
  <c r="F1232" i="2"/>
  <c r="G1232" i="2"/>
  <c r="F1233" i="2"/>
  <c r="G1233" i="2"/>
  <c r="F1234" i="2"/>
  <c r="G1234" i="2"/>
  <c r="F1235" i="2"/>
  <c r="G1235" i="2"/>
  <c r="F1236" i="2"/>
  <c r="G1236" i="2"/>
  <c r="F1237" i="2"/>
  <c r="G1237" i="2"/>
  <c r="F1238" i="2"/>
  <c r="G1238" i="2"/>
  <c r="F1239" i="2"/>
  <c r="G1239" i="2"/>
  <c r="F1240" i="2"/>
  <c r="G1240" i="2"/>
  <c r="F1241" i="2"/>
  <c r="G1241" i="2"/>
  <c r="F1242" i="2"/>
  <c r="G1242" i="2"/>
  <c r="F1243" i="2"/>
  <c r="G1243" i="2"/>
  <c r="F1244" i="2"/>
  <c r="G1244" i="2"/>
  <c r="F1245" i="2"/>
  <c r="G1245" i="2"/>
  <c r="F1246" i="2"/>
  <c r="G1246" i="2"/>
  <c r="F1247" i="2"/>
  <c r="G1247" i="2"/>
  <c r="F1248" i="2"/>
  <c r="G1248" i="2"/>
  <c r="F1249" i="2"/>
  <c r="G1249" i="2"/>
  <c r="F1250" i="2"/>
  <c r="G1250" i="2"/>
  <c r="F1251" i="2"/>
  <c r="G1251" i="2"/>
  <c r="F1252" i="2"/>
  <c r="G1252" i="2"/>
  <c r="F1253" i="2"/>
  <c r="G1253" i="2"/>
  <c r="F1254" i="2"/>
  <c r="G1254" i="2"/>
  <c r="F1255" i="2"/>
  <c r="G1255" i="2"/>
  <c r="F1256" i="2"/>
  <c r="G1256" i="2"/>
  <c r="F1257" i="2"/>
  <c r="G1257" i="2"/>
  <c r="F1258" i="2"/>
  <c r="G1258" i="2"/>
  <c r="F1259" i="2"/>
  <c r="G1259" i="2"/>
  <c r="F1260" i="2"/>
  <c r="G1260" i="2"/>
  <c r="F1261" i="2"/>
  <c r="G1261" i="2"/>
  <c r="F1262" i="2"/>
  <c r="G1262" i="2"/>
  <c r="F1263" i="2"/>
  <c r="G1263" i="2"/>
  <c r="F1264" i="2"/>
  <c r="G1264" i="2"/>
  <c r="F1265" i="2"/>
  <c r="G1265" i="2"/>
  <c r="F1266" i="2"/>
  <c r="G1266" i="2"/>
  <c r="F1267" i="2"/>
  <c r="G1267" i="2"/>
  <c r="F1268" i="2"/>
  <c r="G1268" i="2"/>
  <c r="F1269" i="2"/>
  <c r="G1269" i="2"/>
  <c r="F1270" i="2"/>
  <c r="G1270" i="2"/>
  <c r="F1271" i="2"/>
  <c r="G1271" i="2"/>
  <c r="F1272" i="2"/>
  <c r="G1272" i="2"/>
  <c r="F1273" i="2"/>
  <c r="G1273" i="2"/>
  <c r="F1274" i="2"/>
  <c r="G1274" i="2"/>
  <c r="F1275" i="2"/>
  <c r="G1275" i="2"/>
  <c r="F1276" i="2"/>
  <c r="G1276" i="2"/>
  <c r="F1277" i="2"/>
  <c r="G1277" i="2"/>
  <c r="F1278" i="2"/>
  <c r="G1278" i="2"/>
  <c r="F1279" i="2"/>
  <c r="G1279" i="2"/>
  <c r="F1280" i="2"/>
  <c r="G1280" i="2"/>
  <c r="F1281" i="2"/>
  <c r="G1281" i="2"/>
  <c r="F1282" i="2"/>
  <c r="G1282" i="2"/>
  <c r="F1283" i="2"/>
  <c r="G1283" i="2"/>
  <c r="F1284" i="2"/>
  <c r="G1284" i="2"/>
  <c r="F1285" i="2"/>
  <c r="G1285" i="2"/>
  <c r="F1286" i="2"/>
  <c r="G1286" i="2"/>
  <c r="F1287" i="2"/>
  <c r="G1287" i="2"/>
  <c r="F1288" i="2"/>
  <c r="G1288" i="2"/>
  <c r="F1289" i="2"/>
  <c r="G1289" i="2"/>
  <c r="F1290" i="2"/>
  <c r="G1290" i="2"/>
  <c r="F1291" i="2"/>
  <c r="G1291" i="2"/>
  <c r="F1292" i="2"/>
  <c r="G1292" i="2"/>
  <c r="F1293" i="2"/>
  <c r="G1293" i="2"/>
  <c r="F1294" i="2"/>
  <c r="G1294" i="2"/>
  <c r="F1295" i="2"/>
  <c r="G1295" i="2"/>
  <c r="F1296" i="2"/>
  <c r="G1296" i="2"/>
  <c r="F1297" i="2"/>
  <c r="G1297" i="2"/>
  <c r="F1298" i="2"/>
  <c r="G1298" i="2"/>
  <c r="F1299" i="2"/>
  <c r="G1299" i="2"/>
  <c r="F1300" i="2"/>
  <c r="G1300" i="2"/>
  <c r="F1301" i="2"/>
  <c r="G1301" i="2"/>
  <c r="F1302" i="2"/>
  <c r="G1302" i="2"/>
  <c r="F1303" i="2"/>
  <c r="G1303" i="2"/>
  <c r="F1304" i="2"/>
  <c r="G1304" i="2"/>
  <c r="F1305" i="2"/>
  <c r="G1305" i="2"/>
  <c r="F1306" i="2"/>
  <c r="G1306" i="2"/>
  <c r="F1307" i="2"/>
  <c r="G1307" i="2"/>
  <c r="F1308" i="2"/>
  <c r="G1308" i="2"/>
  <c r="F1309" i="2"/>
  <c r="G1309" i="2"/>
  <c r="F1310" i="2"/>
  <c r="G1310" i="2"/>
  <c r="F1311" i="2"/>
  <c r="G1311" i="2"/>
  <c r="F1312" i="2"/>
  <c r="G1312" i="2"/>
  <c r="F1313" i="2"/>
  <c r="G1313" i="2"/>
  <c r="F1314" i="2"/>
  <c r="G1314" i="2"/>
  <c r="F1315" i="2"/>
  <c r="G1315" i="2"/>
  <c r="F1316" i="2"/>
  <c r="G1316" i="2"/>
  <c r="F1317" i="2"/>
  <c r="G1317" i="2"/>
  <c r="F1318" i="2"/>
  <c r="G1318" i="2"/>
  <c r="F1319" i="2"/>
  <c r="G1319" i="2"/>
  <c r="F1320" i="2"/>
  <c r="G1320" i="2"/>
  <c r="F1321" i="2"/>
  <c r="G1321" i="2"/>
  <c r="F1322" i="2"/>
  <c r="G1322" i="2"/>
  <c r="F1323" i="2"/>
  <c r="G1323" i="2"/>
  <c r="F1324" i="2"/>
  <c r="G1324" i="2"/>
  <c r="F1325" i="2"/>
  <c r="G1325" i="2"/>
  <c r="F1326" i="2"/>
  <c r="G1326" i="2"/>
  <c r="F1327" i="2"/>
  <c r="G1327" i="2"/>
  <c r="F1328" i="2"/>
  <c r="G1328" i="2"/>
  <c r="F1329" i="2"/>
  <c r="G1329" i="2"/>
  <c r="F1330" i="2"/>
  <c r="G1330" i="2"/>
  <c r="F1331" i="2"/>
  <c r="G1331" i="2"/>
  <c r="F1332" i="2"/>
  <c r="G1332" i="2"/>
  <c r="F1333" i="2"/>
  <c r="G1333" i="2"/>
  <c r="F1334" i="2"/>
  <c r="G1334" i="2"/>
  <c r="F1335" i="2"/>
  <c r="G1335" i="2"/>
  <c r="F1336" i="2"/>
  <c r="G1336" i="2"/>
  <c r="F1337" i="2"/>
  <c r="G1337" i="2"/>
  <c r="F1338" i="2"/>
  <c r="G1338" i="2"/>
  <c r="F1339" i="2"/>
  <c r="G1339" i="2"/>
  <c r="F1340" i="2"/>
  <c r="G1340" i="2"/>
  <c r="F1341" i="2"/>
  <c r="G1341" i="2"/>
  <c r="F1342" i="2"/>
  <c r="G1342" i="2"/>
  <c r="F1343" i="2"/>
  <c r="G1343" i="2"/>
  <c r="F1344" i="2"/>
  <c r="G1344" i="2"/>
  <c r="F1345" i="2"/>
  <c r="G1345" i="2"/>
  <c r="F1346" i="2"/>
  <c r="G1346" i="2"/>
  <c r="F1347" i="2"/>
  <c r="G1347" i="2"/>
  <c r="F1348" i="2"/>
  <c r="G1348" i="2"/>
  <c r="F1349" i="2"/>
  <c r="G1349" i="2"/>
  <c r="F1350" i="2"/>
  <c r="G1350" i="2"/>
  <c r="F1351" i="2"/>
  <c r="G1351" i="2"/>
  <c r="F1352" i="2"/>
  <c r="G1352" i="2"/>
  <c r="F1353" i="2"/>
  <c r="G1353" i="2"/>
  <c r="F1354" i="2"/>
  <c r="G1354" i="2"/>
  <c r="F1355" i="2"/>
  <c r="G1355" i="2"/>
  <c r="F1356" i="2"/>
  <c r="G1356" i="2"/>
  <c r="F1357" i="2"/>
  <c r="G1357" i="2"/>
  <c r="F1358" i="2"/>
  <c r="G1358" i="2"/>
  <c r="F1359" i="2"/>
  <c r="G1359" i="2"/>
  <c r="F1360" i="2"/>
  <c r="G1360" i="2"/>
  <c r="F1361" i="2"/>
  <c r="G1361" i="2"/>
  <c r="F1362" i="2"/>
  <c r="G1362" i="2"/>
  <c r="F1363" i="2"/>
  <c r="G1363" i="2"/>
  <c r="F1364" i="2"/>
  <c r="G1364" i="2"/>
  <c r="F1365" i="2"/>
  <c r="G1365" i="2"/>
  <c r="F1366" i="2"/>
  <c r="G1366" i="2"/>
  <c r="F1367" i="2"/>
  <c r="G1367" i="2"/>
  <c r="F1368" i="2"/>
  <c r="G1368" i="2"/>
  <c r="F1369" i="2"/>
  <c r="G1369" i="2"/>
  <c r="F1370" i="2"/>
  <c r="G1370" i="2"/>
  <c r="F1371" i="2"/>
  <c r="G1371" i="2"/>
  <c r="F1372" i="2"/>
  <c r="G1372" i="2"/>
  <c r="F1373" i="2"/>
  <c r="G1373" i="2"/>
  <c r="F1374" i="2"/>
  <c r="G1374" i="2"/>
  <c r="F1375" i="2"/>
  <c r="G1375" i="2"/>
  <c r="F1376" i="2"/>
  <c r="G1376" i="2"/>
  <c r="F1377" i="2"/>
  <c r="G1377" i="2"/>
  <c r="F1378" i="2"/>
  <c r="G1378" i="2"/>
  <c r="F1379" i="2"/>
  <c r="G1379" i="2"/>
  <c r="F1380" i="2"/>
  <c r="G1380" i="2"/>
  <c r="F1381" i="2"/>
  <c r="G1381" i="2"/>
  <c r="F1382" i="2"/>
  <c r="G1382" i="2"/>
  <c r="F1383" i="2"/>
  <c r="G1383" i="2"/>
  <c r="F1384" i="2"/>
  <c r="G1384" i="2"/>
  <c r="F1385" i="2"/>
  <c r="G1385" i="2"/>
  <c r="F1386" i="2"/>
  <c r="G1386" i="2"/>
  <c r="F1387" i="2"/>
  <c r="G1387" i="2"/>
  <c r="F1388" i="2"/>
  <c r="G1388" i="2"/>
  <c r="F1389" i="2"/>
  <c r="G1389" i="2"/>
  <c r="F1390" i="2"/>
  <c r="G1390" i="2"/>
  <c r="F1391" i="2"/>
  <c r="G1391" i="2"/>
  <c r="F1392" i="2"/>
  <c r="G1392" i="2"/>
  <c r="F1393" i="2"/>
  <c r="G1393" i="2"/>
  <c r="F1394" i="2"/>
  <c r="G1394" i="2"/>
  <c r="F1395" i="2"/>
  <c r="G1395" i="2"/>
  <c r="F1396" i="2"/>
  <c r="G1396" i="2"/>
  <c r="F1397" i="2"/>
  <c r="G1397" i="2"/>
  <c r="F1398" i="2"/>
  <c r="G1398" i="2"/>
  <c r="F1399" i="2"/>
  <c r="G1399" i="2"/>
  <c r="F1400" i="2"/>
  <c r="G1400" i="2"/>
  <c r="F1401" i="2"/>
  <c r="G1401" i="2"/>
  <c r="F1402" i="2"/>
  <c r="G1402" i="2"/>
  <c r="F1403" i="2"/>
  <c r="G1403" i="2"/>
  <c r="F1404" i="2"/>
  <c r="G1404" i="2"/>
  <c r="F1405" i="2"/>
  <c r="G1405" i="2"/>
  <c r="F1406" i="2"/>
  <c r="G1406" i="2"/>
  <c r="F1407" i="2"/>
  <c r="G1407" i="2"/>
  <c r="F1408" i="2"/>
  <c r="G1408" i="2"/>
  <c r="F1409" i="2"/>
  <c r="G1409" i="2"/>
  <c r="F1410" i="2"/>
  <c r="G1410" i="2"/>
  <c r="F1411" i="2"/>
  <c r="G1411" i="2"/>
  <c r="F1412" i="2"/>
  <c r="G1412" i="2"/>
  <c r="F1413" i="2"/>
  <c r="G1413" i="2"/>
  <c r="F1414" i="2"/>
  <c r="G1414" i="2"/>
  <c r="F1415" i="2"/>
  <c r="G1415" i="2"/>
  <c r="F1416" i="2"/>
  <c r="G1416" i="2"/>
  <c r="F1417" i="2"/>
  <c r="G1417" i="2"/>
  <c r="F1418" i="2"/>
  <c r="G1418" i="2"/>
  <c r="F1419" i="2"/>
  <c r="G1419" i="2"/>
  <c r="F1420" i="2"/>
  <c r="G1420" i="2"/>
  <c r="F1421" i="2"/>
  <c r="G1421" i="2"/>
  <c r="F1422" i="2"/>
  <c r="G1422" i="2"/>
  <c r="F1423" i="2"/>
  <c r="G1423" i="2"/>
  <c r="F1424" i="2"/>
  <c r="G1424" i="2"/>
  <c r="F1425" i="2"/>
  <c r="G1425" i="2"/>
  <c r="F1426" i="2"/>
  <c r="G1426" i="2"/>
  <c r="F1427" i="2"/>
  <c r="G1427" i="2"/>
  <c r="F1428" i="2"/>
  <c r="G1428" i="2"/>
  <c r="F1429" i="2"/>
  <c r="G1429" i="2"/>
  <c r="F1430" i="2"/>
  <c r="G1430" i="2"/>
  <c r="F1431" i="2"/>
  <c r="G1431" i="2"/>
  <c r="F1432" i="2"/>
  <c r="G1432" i="2"/>
  <c r="F1433" i="2"/>
  <c r="G1433" i="2"/>
  <c r="F1434" i="2"/>
  <c r="G1434" i="2"/>
  <c r="F1435" i="2"/>
  <c r="G1435" i="2"/>
  <c r="F1436" i="2"/>
  <c r="G1436" i="2"/>
  <c r="F1437" i="2"/>
  <c r="G1437" i="2"/>
  <c r="F1438" i="2"/>
  <c r="G1438" i="2"/>
  <c r="F1439" i="2"/>
  <c r="G1439" i="2"/>
  <c r="F1440" i="2"/>
  <c r="G1440" i="2"/>
  <c r="F1441" i="2"/>
  <c r="G1441" i="2"/>
  <c r="F1442" i="2"/>
  <c r="G1442" i="2"/>
  <c r="F1443" i="2"/>
  <c r="G1443" i="2"/>
  <c r="F1444" i="2"/>
  <c r="G1444" i="2"/>
  <c r="F1445" i="2"/>
  <c r="G1445" i="2"/>
  <c r="F1446" i="2"/>
  <c r="G1446" i="2"/>
  <c r="F1447" i="2"/>
  <c r="G1447" i="2"/>
  <c r="F1448" i="2"/>
  <c r="G1448" i="2"/>
  <c r="F1449" i="2"/>
  <c r="G1449" i="2"/>
  <c r="F1450" i="2"/>
  <c r="G1450" i="2"/>
  <c r="F1451" i="2"/>
  <c r="G1451" i="2"/>
  <c r="F1452" i="2"/>
  <c r="G1452" i="2"/>
  <c r="F1453" i="2"/>
  <c r="G1453" i="2"/>
  <c r="F1454" i="2"/>
  <c r="G1454" i="2"/>
  <c r="F1455" i="2"/>
  <c r="G1455" i="2"/>
  <c r="F1456" i="2"/>
  <c r="G1456" i="2"/>
  <c r="F1457" i="2"/>
  <c r="G1457" i="2"/>
  <c r="F1458" i="2"/>
  <c r="G1458" i="2"/>
  <c r="F1459" i="2"/>
  <c r="G1459" i="2"/>
  <c r="F1460" i="2"/>
  <c r="G1460" i="2"/>
  <c r="F1461" i="2"/>
  <c r="G1461" i="2"/>
  <c r="F1462" i="2"/>
  <c r="G1462" i="2"/>
  <c r="F1463" i="2"/>
  <c r="G1463" i="2"/>
  <c r="F1464" i="2"/>
  <c r="G1464" i="2"/>
  <c r="F1465" i="2"/>
  <c r="G1465" i="2"/>
  <c r="F1466" i="2"/>
  <c r="G1466" i="2"/>
  <c r="F1467" i="2"/>
  <c r="G1467" i="2"/>
  <c r="F1468" i="2"/>
  <c r="G1468" i="2"/>
  <c r="F1469" i="2"/>
  <c r="G1469" i="2"/>
  <c r="F1470" i="2"/>
  <c r="G1470" i="2"/>
  <c r="F1471" i="2"/>
  <c r="G1471" i="2"/>
  <c r="F1472" i="2"/>
  <c r="G1472" i="2"/>
  <c r="F1473" i="2"/>
  <c r="G1473" i="2"/>
  <c r="F1474" i="2"/>
  <c r="G1474" i="2"/>
  <c r="F1475" i="2"/>
  <c r="G1475" i="2"/>
  <c r="F1476" i="2"/>
  <c r="G1476" i="2"/>
  <c r="F1477" i="2"/>
  <c r="G1477" i="2"/>
  <c r="F1478" i="2"/>
  <c r="G1478" i="2"/>
  <c r="F1479" i="2"/>
  <c r="G1479" i="2"/>
  <c r="F1480" i="2"/>
  <c r="G1480" i="2"/>
  <c r="F1481" i="2"/>
  <c r="G1481" i="2"/>
  <c r="F1482" i="2"/>
  <c r="G1482" i="2"/>
  <c r="F1483" i="2"/>
  <c r="G1483" i="2"/>
  <c r="F1484" i="2"/>
  <c r="G1484" i="2"/>
  <c r="F1485" i="2"/>
  <c r="G1485" i="2"/>
  <c r="F1486" i="2"/>
  <c r="G1486" i="2"/>
  <c r="F1487" i="2"/>
  <c r="G1487" i="2"/>
  <c r="F1488" i="2"/>
  <c r="G1488" i="2"/>
  <c r="F1489" i="2"/>
  <c r="G1489" i="2"/>
  <c r="F1490" i="2"/>
  <c r="G1490" i="2"/>
  <c r="F1491" i="2"/>
  <c r="G1491" i="2"/>
  <c r="F1492" i="2"/>
  <c r="G1492" i="2"/>
  <c r="F1493" i="2"/>
  <c r="G1493" i="2"/>
  <c r="F1494" i="2"/>
  <c r="G1494" i="2"/>
  <c r="F1495" i="2"/>
  <c r="G1495" i="2"/>
  <c r="F1496" i="2"/>
  <c r="G1496" i="2"/>
  <c r="F1497" i="2"/>
  <c r="G1497" i="2"/>
  <c r="F1498" i="2"/>
  <c r="G1498" i="2"/>
  <c r="F1499" i="2"/>
  <c r="G1499" i="2"/>
  <c r="F1500" i="2"/>
  <c r="G1500" i="2"/>
  <c r="F1501" i="2"/>
  <c r="G1501" i="2"/>
  <c r="F1502" i="2"/>
  <c r="G1502" i="2"/>
  <c r="F1503" i="2"/>
  <c r="G1503" i="2"/>
  <c r="F1504" i="2"/>
  <c r="G1504" i="2"/>
  <c r="F1505" i="2"/>
  <c r="G1505" i="2"/>
  <c r="F1506" i="2"/>
  <c r="G1506" i="2"/>
  <c r="F1507" i="2"/>
  <c r="G1507" i="2"/>
  <c r="F1508" i="2"/>
  <c r="G1508" i="2"/>
  <c r="F1509" i="2"/>
  <c r="G1509" i="2"/>
  <c r="F1510" i="2"/>
  <c r="G1510" i="2"/>
  <c r="F1511" i="2"/>
  <c r="G1511" i="2"/>
  <c r="F1512" i="2"/>
  <c r="G1512" i="2"/>
  <c r="F1513" i="2"/>
  <c r="G1513" i="2"/>
  <c r="F1514" i="2"/>
  <c r="G1514" i="2"/>
  <c r="F1515" i="2"/>
  <c r="G1515" i="2"/>
  <c r="F1516" i="2"/>
  <c r="G1516" i="2"/>
  <c r="F1517" i="2"/>
  <c r="G1517" i="2"/>
  <c r="F1518" i="2"/>
  <c r="G1518" i="2"/>
  <c r="F1519" i="2"/>
  <c r="G1519" i="2"/>
  <c r="F1520" i="2"/>
  <c r="G1520" i="2"/>
  <c r="F1521" i="2"/>
  <c r="G1521" i="2"/>
  <c r="F1522" i="2"/>
  <c r="G1522" i="2"/>
  <c r="F1523" i="2"/>
  <c r="G1523" i="2"/>
  <c r="F1524" i="2"/>
  <c r="G1524" i="2"/>
  <c r="F1525" i="2"/>
  <c r="G1525" i="2"/>
  <c r="F1526" i="2"/>
  <c r="G1526" i="2"/>
  <c r="F1527" i="2"/>
  <c r="G1527" i="2"/>
  <c r="F1528" i="2"/>
  <c r="G1528" i="2"/>
  <c r="F1529" i="2"/>
  <c r="G1529" i="2"/>
  <c r="F1530" i="2"/>
  <c r="G1530" i="2"/>
  <c r="F1531" i="2"/>
  <c r="G1531" i="2"/>
  <c r="F1532" i="2"/>
  <c r="G1532" i="2"/>
  <c r="F1533" i="2"/>
  <c r="G1533" i="2"/>
  <c r="F1534" i="2"/>
  <c r="G1534" i="2"/>
  <c r="F1535" i="2"/>
  <c r="G1535" i="2"/>
  <c r="F1536" i="2"/>
  <c r="G1536" i="2"/>
  <c r="F1537" i="2"/>
  <c r="G1537" i="2"/>
  <c r="F1538" i="2"/>
  <c r="G1538" i="2"/>
  <c r="F1539" i="2"/>
  <c r="G1539" i="2"/>
  <c r="F1540" i="2"/>
  <c r="G1540" i="2"/>
  <c r="F1541" i="2"/>
  <c r="G1541" i="2"/>
  <c r="F1542" i="2"/>
  <c r="G1542" i="2"/>
  <c r="F1543" i="2"/>
  <c r="G1543" i="2"/>
  <c r="F1544" i="2"/>
  <c r="G1544" i="2"/>
  <c r="F1545" i="2"/>
  <c r="G1545" i="2"/>
  <c r="F1546" i="2"/>
  <c r="G1546" i="2"/>
  <c r="F1547" i="2"/>
  <c r="G1547" i="2"/>
  <c r="F1548" i="2"/>
  <c r="G1548" i="2"/>
  <c r="F1549" i="2"/>
  <c r="G1549" i="2"/>
  <c r="F1550" i="2"/>
  <c r="G1550" i="2"/>
  <c r="F1551" i="2"/>
  <c r="G1551" i="2"/>
  <c r="F1552" i="2"/>
  <c r="G1552" i="2"/>
  <c r="F1553" i="2"/>
  <c r="G1553" i="2"/>
  <c r="F1554" i="2"/>
  <c r="G1554" i="2"/>
  <c r="F1555" i="2"/>
  <c r="G1555" i="2"/>
  <c r="F1556" i="2"/>
  <c r="G1556" i="2"/>
  <c r="F1557" i="2"/>
  <c r="G1557" i="2"/>
  <c r="F1558" i="2"/>
  <c r="G1558" i="2"/>
  <c r="F1559" i="2"/>
  <c r="G1559" i="2"/>
  <c r="F1560" i="2"/>
  <c r="G1560" i="2"/>
  <c r="F1561" i="2"/>
  <c r="G1561" i="2"/>
  <c r="F1562" i="2"/>
  <c r="G1562" i="2"/>
  <c r="F1563" i="2"/>
  <c r="G1563" i="2"/>
  <c r="F1564" i="2"/>
  <c r="G1564" i="2"/>
  <c r="F1565" i="2"/>
  <c r="G1565" i="2"/>
  <c r="F1566" i="2"/>
  <c r="G1566" i="2"/>
  <c r="F1567" i="2"/>
  <c r="G1567" i="2"/>
  <c r="F1568" i="2"/>
  <c r="G1568" i="2"/>
  <c r="F1569" i="2"/>
  <c r="G1569" i="2"/>
  <c r="F1570" i="2"/>
  <c r="G1570" i="2"/>
  <c r="F1571" i="2"/>
  <c r="G1571" i="2"/>
  <c r="F1572" i="2"/>
  <c r="G1572" i="2"/>
  <c r="F1573" i="2"/>
  <c r="G1573" i="2"/>
  <c r="F1574" i="2"/>
  <c r="G1574" i="2"/>
  <c r="F1575" i="2"/>
  <c r="G1575" i="2"/>
  <c r="F1576" i="2"/>
  <c r="G1576" i="2"/>
  <c r="F1577" i="2"/>
  <c r="G1577" i="2"/>
  <c r="F1578" i="2"/>
  <c r="G1578" i="2"/>
  <c r="F1579" i="2"/>
  <c r="G1579" i="2"/>
  <c r="F1580" i="2"/>
  <c r="G1580" i="2"/>
  <c r="F1581" i="2"/>
  <c r="G1581" i="2"/>
  <c r="F1582" i="2"/>
  <c r="G1582" i="2"/>
  <c r="F1583" i="2"/>
  <c r="G1583" i="2"/>
  <c r="F1584" i="2"/>
  <c r="G1584" i="2"/>
  <c r="F1585" i="2"/>
  <c r="G1585" i="2"/>
  <c r="F1586" i="2"/>
  <c r="G1586" i="2"/>
  <c r="F1587" i="2"/>
  <c r="G1587" i="2"/>
  <c r="F1588" i="2"/>
  <c r="G1588" i="2"/>
  <c r="F1589" i="2"/>
  <c r="G1589" i="2"/>
  <c r="F1590" i="2"/>
  <c r="G1590" i="2"/>
  <c r="F1591" i="2"/>
  <c r="G1591" i="2"/>
  <c r="F1592" i="2"/>
  <c r="G1592" i="2"/>
  <c r="F1593" i="2"/>
  <c r="G1593" i="2"/>
  <c r="F1594" i="2"/>
  <c r="G1594" i="2"/>
  <c r="F1595" i="2"/>
  <c r="G1595" i="2"/>
  <c r="F1596" i="2"/>
  <c r="G1596" i="2"/>
  <c r="F1597" i="2"/>
  <c r="G1597" i="2"/>
  <c r="F1598" i="2"/>
  <c r="G1598" i="2"/>
  <c r="F1599" i="2"/>
  <c r="G1599" i="2"/>
  <c r="F1600" i="2"/>
  <c r="G1600" i="2"/>
  <c r="F1601" i="2"/>
  <c r="G1601" i="2"/>
  <c r="F1602" i="2"/>
  <c r="G1602" i="2"/>
  <c r="F1603" i="2"/>
  <c r="G1603" i="2"/>
  <c r="F1604" i="2"/>
  <c r="G1604" i="2"/>
  <c r="F1605" i="2"/>
  <c r="G1605" i="2"/>
  <c r="F1606" i="2"/>
  <c r="G1606" i="2"/>
  <c r="F1607" i="2"/>
  <c r="G1607" i="2"/>
  <c r="F1608" i="2"/>
  <c r="G1608" i="2"/>
  <c r="F1609" i="2"/>
  <c r="G1609" i="2"/>
  <c r="F1610" i="2"/>
  <c r="G1610" i="2"/>
  <c r="F1611" i="2"/>
  <c r="G1611" i="2"/>
  <c r="F1612" i="2"/>
  <c r="G1612" i="2"/>
  <c r="F1613" i="2"/>
  <c r="G1613" i="2"/>
  <c r="F1614" i="2"/>
  <c r="G1614" i="2"/>
  <c r="F1615" i="2"/>
  <c r="G1615" i="2"/>
  <c r="F1616" i="2"/>
  <c r="G1616" i="2"/>
  <c r="F1617" i="2"/>
  <c r="G1617" i="2"/>
  <c r="F1618" i="2"/>
  <c r="G1618" i="2"/>
  <c r="F1619" i="2"/>
  <c r="G1619" i="2"/>
  <c r="F1620" i="2"/>
  <c r="G1620" i="2"/>
  <c r="F1621" i="2"/>
  <c r="G1621" i="2"/>
  <c r="F1622" i="2"/>
  <c r="G1622" i="2"/>
  <c r="F1623" i="2"/>
  <c r="G1623" i="2"/>
  <c r="F1624" i="2"/>
  <c r="G1624" i="2"/>
  <c r="F1625" i="2"/>
  <c r="G1625" i="2"/>
  <c r="F1626" i="2"/>
  <c r="G1626" i="2"/>
  <c r="F1627" i="2"/>
  <c r="G1627" i="2"/>
  <c r="F1628" i="2"/>
  <c r="G1628" i="2"/>
  <c r="F1629" i="2"/>
  <c r="G1629" i="2"/>
  <c r="F1630" i="2"/>
  <c r="G1630" i="2"/>
  <c r="F1631" i="2"/>
  <c r="G1631" i="2"/>
  <c r="F1632" i="2"/>
  <c r="G1632" i="2"/>
  <c r="F1633" i="2"/>
  <c r="G1633" i="2"/>
  <c r="F1634" i="2"/>
  <c r="G1634" i="2"/>
  <c r="F1635" i="2"/>
  <c r="G1635" i="2"/>
  <c r="F1636" i="2"/>
  <c r="G1636" i="2"/>
  <c r="F1637" i="2"/>
  <c r="G1637" i="2"/>
  <c r="F1638" i="2"/>
  <c r="G1638" i="2"/>
  <c r="F1639" i="2"/>
  <c r="G1639" i="2"/>
  <c r="F1640" i="2"/>
  <c r="G1640" i="2"/>
  <c r="F1641" i="2"/>
  <c r="G1641" i="2"/>
  <c r="F1642" i="2"/>
  <c r="G1642" i="2"/>
  <c r="F1643" i="2"/>
  <c r="G1643" i="2"/>
  <c r="F1644" i="2"/>
  <c r="G1644" i="2"/>
  <c r="F1645" i="2"/>
  <c r="G1645" i="2"/>
  <c r="F1646" i="2"/>
  <c r="G1646" i="2"/>
  <c r="F1647" i="2"/>
  <c r="G1647" i="2"/>
  <c r="F1648" i="2"/>
  <c r="G1648" i="2"/>
  <c r="F1649" i="2"/>
  <c r="G1649" i="2"/>
  <c r="F1650" i="2"/>
  <c r="G1650" i="2"/>
  <c r="F1651" i="2"/>
  <c r="G1651" i="2"/>
  <c r="F1652" i="2"/>
  <c r="G1652" i="2"/>
  <c r="F1653" i="2"/>
  <c r="G1653" i="2"/>
  <c r="F1654" i="2"/>
  <c r="G1654" i="2"/>
  <c r="F1655" i="2"/>
  <c r="G1655" i="2"/>
  <c r="F1656" i="2"/>
  <c r="G1656" i="2"/>
  <c r="F1657" i="2"/>
  <c r="G1657" i="2"/>
  <c r="F1658" i="2"/>
  <c r="G1658" i="2"/>
  <c r="F1659" i="2"/>
  <c r="G1659" i="2"/>
  <c r="F1660" i="2"/>
  <c r="G1660" i="2"/>
  <c r="F1661" i="2"/>
  <c r="G1661" i="2"/>
  <c r="F1662" i="2"/>
  <c r="G1662" i="2"/>
  <c r="F1663" i="2"/>
  <c r="G1663" i="2"/>
  <c r="F1664" i="2"/>
  <c r="G1664" i="2"/>
  <c r="F1665" i="2"/>
  <c r="G1665" i="2"/>
  <c r="F1666" i="2"/>
  <c r="G1666" i="2"/>
  <c r="F1667" i="2"/>
  <c r="G1667" i="2"/>
  <c r="F1668" i="2"/>
  <c r="G1668" i="2"/>
  <c r="F1669" i="2"/>
  <c r="G1669" i="2"/>
  <c r="F1670" i="2"/>
  <c r="G1670" i="2"/>
  <c r="F1671" i="2"/>
  <c r="G1671" i="2"/>
  <c r="F1672" i="2"/>
  <c r="G1672" i="2"/>
  <c r="F1673" i="2"/>
  <c r="G1673" i="2"/>
  <c r="F1674" i="2"/>
  <c r="G1674" i="2"/>
  <c r="F1675" i="2"/>
  <c r="G1675" i="2"/>
  <c r="F1676" i="2"/>
  <c r="G1676" i="2"/>
  <c r="F1677" i="2"/>
  <c r="G1677" i="2"/>
  <c r="F1678" i="2"/>
  <c r="G1678" i="2"/>
  <c r="F1679" i="2"/>
  <c r="G1679" i="2"/>
  <c r="F1680" i="2"/>
  <c r="G1680" i="2"/>
  <c r="F1681" i="2"/>
  <c r="G1681" i="2"/>
  <c r="F1682" i="2"/>
  <c r="G1682" i="2"/>
  <c r="F1683" i="2"/>
  <c r="G1683" i="2"/>
  <c r="F1684" i="2"/>
  <c r="G1684" i="2"/>
  <c r="F1685" i="2"/>
  <c r="G1685" i="2"/>
  <c r="F1686" i="2"/>
  <c r="G1686" i="2"/>
  <c r="F1687" i="2"/>
  <c r="G1687" i="2"/>
  <c r="F1688" i="2"/>
  <c r="G1688" i="2"/>
  <c r="F1689" i="2"/>
  <c r="G1689" i="2"/>
  <c r="F1690" i="2"/>
  <c r="G1690" i="2"/>
  <c r="F1691" i="2"/>
  <c r="G1691" i="2"/>
  <c r="F1692" i="2"/>
  <c r="G1692" i="2"/>
  <c r="F1693" i="2"/>
  <c r="G1693" i="2"/>
  <c r="F1694" i="2"/>
  <c r="G1694" i="2"/>
  <c r="F1695" i="2"/>
  <c r="G1695" i="2"/>
  <c r="F1696" i="2"/>
  <c r="G1696" i="2"/>
  <c r="F1697" i="2"/>
  <c r="G1697" i="2"/>
  <c r="F1698" i="2"/>
  <c r="G1698" i="2"/>
  <c r="F1699" i="2"/>
  <c r="G1699" i="2"/>
  <c r="F1700" i="2"/>
  <c r="G1700" i="2"/>
  <c r="F1701" i="2"/>
  <c r="G1701" i="2"/>
  <c r="F1702" i="2"/>
  <c r="G1702" i="2"/>
  <c r="F1703" i="2"/>
  <c r="G1703" i="2"/>
  <c r="F1704" i="2"/>
  <c r="G1704" i="2"/>
  <c r="F1705" i="2"/>
  <c r="G1705" i="2"/>
  <c r="F1706" i="2"/>
  <c r="G1706" i="2"/>
  <c r="F1707" i="2"/>
  <c r="G1707" i="2"/>
  <c r="F1708" i="2"/>
  <c r="G1708" i="2"/>
  <c r="F1709" i="2"/>
  <c r="G1709" i="2"/>
  <c r="F1710" i="2"/>
  <c r="G1710" i="2"/>
  <c r="F1711" i="2"/>
  <c r="G1711" i="2"/>
  <c r="F1712" i="2"/>
  <c r="G1712" i="2"/>
  <c r="F1713" i="2"/>
  <c r="G1713" i="2"/>
  <c r="F1714" i="2"/>
  <c r="G1714" i="2"/>
  <c r="F1715" i="2"/>
  <c r="G1715" i="2"/>
  <c r="F1716" i="2"/>
  <c r="G1716" i="2"/>
  <c r="F1717" i="2"/>
  <c r="G1717" i="2"/>
  <c r="F1718" i="2"/>
  <c r="G1718" i="2"/>
  <c r="F1719" i="2"/>
  <c r="G1719" i="2"/>
  <c r="F1720" i="2"/>
  <c r="G1720" i="2"/>
  <c r="F1721" i="2"/>
  <c r="G1721" i="2"/>
  <c r="F1722" i="2"/>
  <c r="G1722" i="2"/>
  <c r="F1723" i="2"/>
  <c r="G1723" i="2"/>
  <c r="F1724" i="2"/>
  <c r="G1724" i="2"/>
  <c r="F1725" i="2"/>
  <c r="G1725" i="2"/>
  <c r="F1726" i="2"/>
  <c r="G1726" i="2"/>
  <c r="F1727" i="2"/>
  <c r="G1727" i="2"/>
  <c r="F1728" i="2"/>
  <c r="G1728" i="2"/>
  <c r="F1729" i="2"/>
  <c r="G1729" i="2"/>
  <c r="F1730" i="2"/>
  <c r="G1730" i="2"/>
  <c r="F1731" i="2"/>
  <c r="G1731" i="2"/>
  <c r="F1732" i="2"/>
  <c r="G1732" i="2"/>
  <c r="F1733" i="2"/>
  <c r="G1733" i="2"/>
  <c r="F1734" i="2"/>
  <c r="G1734" i="2"/>
  <c r="F1735" i="2"/>
  <c r="G1735" i="2"/>
  <c r="F1736" i="2"/>
  <c r="G1736" i="2"/>
  <c r="F1737" i="2"/>
  <c r="G1737" i="2"/>
  <c r="F1738" i="2"/>
  <c r="G1738" i="2"/>
  <c r="F1739" i="2"/>
  <c r="G1739" i="2"/>
  <c r="F1740" i="2"/>
  <c r="G1740" i="2"/>
  <c r="F1741" i="2"/>
  <c r="G1741" i="2"/>
  <c r="F1742" i="2"/>
  <c r="G1742" i="2"/>
  <c r="F1743" i="2"/>
  <c r="G1743" i="2"/>
  <c r="F1744" i="2"/>
  <c r="G1744" i="2"/>
  <c r="F1745" i="2"/>
  <c r="G1745" i="2"/>
  <c r="F1746" i="2"/>
  <c r="G1746" i="2"/>
  <c r="F1747" i="2"/>
  <c r="G1747" i="2"/>
  <c r="F1748" i="2"/>
  <c r="G1748" i="2"/>
  <c r="F1749" i="2"/>
  <c r="G1749" i="2"/>
  <c r="F1750" i="2"/>
  <c r="G1750" i="2"/>
  <c r="F1751" i="2"/>
  <c r="G1751" i="2"/>
  <c r="F1752" i="2"/>
  <c r="G1752" i="2"/>
  <c r="F1753" i="2"/>
  <c r="G1753" i="2"/>
  <c r="F1754" i="2"/>
  <c r="G1754" i="2"/>
  <c r="F1755" i="2"/>
  <c r="G1755" i="2"/>
  <c r="F1756" i="2"/>
  <c r="G1756" i="2"/>
  <c r="F1757" i="2"/>
  <c r="G1757" i="2"/>
  <c r="F1758" i="2"/>
  <c r="G1758" i="2"/>
  <c r="F1759" i="2"/>
  <c r="G1759" i="2"/>
  <c r="F1760" i="2"/>
  <c r="G1760" i="2"/>
  <c r="F1761" i="2"/>
  <c r="G1761" i="2"/>
  <c r="F1762" i="2"/>
  <c r="G1762" i="2"/>
  <c r="F1763" i="2"/>
  <c r="G1763" i="2"/>
  <c r="F1764" i="2"/>
  <c r="G1764" i="2"/>
  <c r="F1765" i="2"/>
  <c r="G1765" i="2"/>
  <c r="F1766" i="2"/>
  <c r="G1766" i="2"/>
  <c r="F1767" i="2"/>
  <c r="G1767" i="2"/>
  <c r="F1768" i="2"/>
  <c r="G1768" i="2"/>
  <c r="F1769" i="2"/>
  <c r="G1769" i="2"/>
  <c r="F1770" i="2"/>
  <c r="G1770" i="2"/>
  <c r="F1771" i="2"/>
  <c r="G1771" i="2"/>
  <c r="F1772" i="2"/>
  <c r="G1772" i="2"/>
  <c r="F1773" i="2"/>
  <c r="G1773" i="2"/>
  <c r="F1774" i="2"/>
  <c r="G1774" i="2"/>
  <c r="F1775" i="2"/>
  <c r="G1775" i="2"/>
  <c r="F1776" i="2"/>
  <c r="G1776" i="2"/>
  <c r="F1777" i="2"/>
  <c r="G1777" i="2"/>
  <c r="F1778" i="2"/>
  <c r="G1778" i="2"/>
  <c r="F1779" i="2"/>
  <c r="G1779" i="2"/>
  <c r="F1780" i="2"/>
  <c r="G1780" i="2"/>
  <c r="F1781" i="2"/>
  <c r="G1781" i="2"/>
  <c r="F1782" i="2"/>
  <c r="G1782" i="2"/>
  <c r="F1783" i="2"/>
  <c r="G1783" i="2"/>
  <c r="F1784" i="2"/>
  <c r="G1784" i="2"/>
  <c r="F1785" i="2"/>
  <c r="G1785" i="2"/>
  <c r="F1786" i="2"/>
  <c r="G1786" i="2"/>
  <c r="F1787" i="2"/>
  <c r="G1787" i="2"/>
  <c r="F1788" i="2"/>
  <c r="G1788" i="2"/>
  <c r="F1789" i="2"/>
  <c r="G1789" i="2"/>
  <c r="F1790" i="2"/>
  <c r="G1790" i="2"/>
  <c r="F1791" i="2"/>
  <c r="G1791" i="2"/>
  <c r="F1792" i="2"/>
  <c r="G1792" i="2"/>
  <c r="F1793" i="2"/>
  <c r="G1793" i="2"/>
  <c r="F1794" i="2"/>
  <c r="G1794" i="2"/>
  <c r="F1795" i="2"/>
  <c r="G1795" i="2"/>
  <c r="F1796" i="2"/>
  <c r="G1796" i="2"/>
  <c r="F1797" i="2"/>
  <c r="G1797" i="2"/>
  <c r="F1798" i="2"/>
  <c r="G1798" i="2"/>
  <c r="F1799" i="2"/>
  <c r="G1799" i="2"/>
  <c r="F1800" i="2"/>
  <c r="G1800" i="2"/>
  <c r="F1801" i="2"/>
  <c r="G1801" i="2"/>
  <c r="F1802" i="2"/>
  <c r="G1802" i="2"/>
  <c r="F1803" i="2"/>
  <c r="G1803" i="2"/>
  <c r="F1804" i="2"/>
  <c r="G1804" i="2"/>
  <c r="F1805" i="2"/>
  <c r="G1805" i="2"/>
  <c r="F1806" i="2"/>
  <c r="G1806" i="2"/>
  <c r="F1807" i="2"/>
  <c r="G1807" i="2"/>
  <c r="F1808" i="2"/>
  <c r="G1808" i="2"/>
  <c r="F1809" i="2"/>
  <c r="G1809" i="2"/>
  <c r="F1810" i="2"/>
  <c r="G1810" i="2"/>
  <c r="F1811" i="2"/>
  <c r="G1811" i="2"/>
  <c r="F1812" i="2"/>
  <c r="G1812" i="2"/>
  <c r="F1813" i="2"/>
  <c r="G1813" i="2"/>
  <c r="F1814" i="2"/>
  <c r="G1814" i="2"/>
  <c r="F1815" i="2"/>
  <c r="G1815" i="2"/>
  <c r="F1816" i="2"/>
  <c r="G1816" i="2"/>
  <c r="F1817" i="2"/>
  <c r="G1817" i="2"/>
  <c r="F1818" i="2"/>
  <c r="G1818" i="2"/>
  <c r="F1819" i="2"/>
  <c r="G1819" i="2"/>
  <c r="F1820" i="2"/>
  <c r="G1820" i="2"/>
  <c r="F1821" i="2"/>
  <c r="G1821" i="2"/>
  <c r="F1822" i="2"/>
  <c r="G1822" i="2"/>
  <c r="F1823" i="2"/>
  <c r="G1823" i="2"/>
  <c r="F1824" i="2"/>
  <c r="G1824" i="2"/>
  <c r="F1825" i="2"/>
  <c r="G1825" i="2"/>
  <c r="F1826" i="2"/>
  <c r="G1826" i="2"/>
  <c r="F1827" i="2"/>
  <c r="G1827" i="2"/>
  <c r="F1828" i="2"/>
  <c r="G1828" i="2"/>
  <c r="F1829" i="2"/>
  <c r="G1829" i="2"/>
  <c r="F1830" i="2"/>
  <c r="G1830" i="2"/>
  <c r="F1831" i="2"/>
  <c r="G1831" i="2"/>
  <c r="F1832" i="2"/>
  <c r="G1832" i="2"/>
  <c r="F1833" i="2"/>
  <c r="G1833" i="2"/>
  <c r="F1834" i="2"/>
  <c r="G1834" i="2"/>
  <c r="F1835" i="2"/>
  <c r="G1835" i="2"/>
  <c r="F1836" i="2"/>
  <c r="G1836" i="2"/>
  <c r="F1837" i="2"/>
  <c r="G1837" i="2"/>
  <c r="F1838" i="2"/>
  <c r="G1838" i="2"/>
  <c r="F1839" i="2"/>
  <c r="G1839" i="2"/>
  <c r="F1840" i="2"/>
  <c r="G1840" i="2"/>
  <c r="F1841" i="2"/>
  <c r="G1841" i="2"/>
  <c r="F1842" i="2"/>
  <c r="G1842" i="2"/>
  <c r="F1843" i="2"/>
  <c r="G1843" i="2"/>
  <c r="F1844" i="2"/>
  <c r="G1844" i="2"/>
  <c r="F1845" i="2"/>
  <c r="G1845" i="2"/>
  <c r="F1846" i="2"/>
  <c r="G1846" i="2"/>
  <c r="F1847" i="2"/>
  <c r="G1847" i="2"/>
  <c r="F1848" i="2"/>
  <c r="G1848" i="2"/>
  <c r="F1849" i="2"/>
  <c r="G1849" i="2"/>
  <c r="F1850" i="2"/>
  <c r="G1850" i="2"/>
  <c r="F1851" i="2"/>
  <c r="G1851" i="2"/>
  <c r="F1852" i="2"/>
  <c r="G1852" i="2"/>
  <c r="F1853" i="2"/>
  <c r="G1853" i="2"/>
  <c r="F1854" i="2"/>
  <c r="G1854" i="2"/>
  <c r="F1855" i="2"/>
  <c r="G1855" i="2"/>
  <c r="F1856" i="2"/>
  <c r="G1856" i="2"/>
  <c r="F1857" i="2"/>
  <c r="G1857" i="2"/>
  <c r="F1858" i="2"/>
  <c r="G1858" i="2"/>
  <c r="F1859" i="2"/>
  <c r="G1859" i="2"/>
  <c r="F1860" i="2"/>
  <c r="G1860" i="2"/>
  <c r="F1861" i="2"/>
  <c r="G1861" i="2"/>
  <c r="F1862" i="2"/>
  <c r="G1862" i="2"/>
  <c r="F1863" i="2"/>
  <c r="G1863" i="2"/>
  <c r="F1864" i="2"/>
  <c r="G1864" i="2"/>
  <c r="F1865" i="2"/>
  <c r="G1865" i="2"/>
  <c r="F1866" i="2"/>
  <c r="G1866" i="2"/>
  <c r="F1867" i="2"/>
  <c r="G1867" i="2"/>
  <c r="F1868" i="2"/>
  <c r="G1868" i="2"/>
  <c r="F1869" i="2"/>
  <c r="G1869" i="2"/>
  <c r="F1870" i="2"/>
  <c r="G1870" i="2"/>
  <c r="F1871" i="2"/>
  <c r="G1871" i="2"/>
  <c r="F1872" i="2"/>
  <c r="G1872" i="2"/>
  <c r="F1873" i="2"/>
  <c r="G1873" i="2"/>
  <c r="F1874" i="2"/>
  <c r="G1874" i="2"/>
  <c r="F1875" i="2"/>
  <c r="G1875" i="2"/>
  <c r="F1876" i="2"/>
  <c r="G1876" i="2"/>
  <c r="F1877" i="2"/>
  <c r="G1877" i="2"/>
  <c r="F1878" i="2"/>
  <c r="G1878" i="2"/>
  <c r="F1879" i="2"/>
  <c r="G1879" i="2"/>
  <c r="F1880" i="2"/>
  <c r="G1880" i="2"/>
  <c r="F1881" i="2"/>
  <c r="G1881" i="2"/>
  <c r="F1882" i="2"/>
  <c r="G1882" i="2"/>
  <c r="F1883" i="2"/>
  <c r="G1883" i="2"/>
  <c r="F1884" i="2"/>
  <c r="G1884" i="2"/>
  <c r="F1885" i="2"/>
  <c r="G1885" i="2"/>
  <c r="F1886" i="2"/>
  <c r="G1886" i="2"/>
  <c r="F1887" i="2"/>
  <c r="G1887" i="2"/>
  <c r="F1888" i="2"/>
  <c r="G1888" i="2"/>
  <c r="F1889" i="2"/>
  <c r="G1889" i="2"/>
  <c r="F1890" i="2"/>
  <c r="G1890" i="2"/>
  <c r="F1891" i="2"/>
  <c r="G1891" i="2"/>
  <c r="F1892" i="2"/>
  <c r="G1892" i="2"/>
  <c r="F1893" i="2"/>
  <c r="G1893" i="2"/>
  <c r="F1894" i="2"/>
  <c r="G1894" i="2"/>
  <c r="F1895" i="2"/>
  <c r="G1895" i="2"/>
  <c r="F1896" i="2"/>
  <c r="G1896" i="2"/>
  <c r="F1897" i="2"/>
  <c r="G1897" i="2"/>
  <c r="F1898" i="2"/>
  <c r="G1898" i="2"/>
  <c r="F1899" i="2"/>
  <c r="G1899" i="2"/>
  <c r="F1900" i="2"/>
  <c r="G1900" i="2"/>
  <c r="F1901" i="2"/>
  <c r="G1901" i="2"/>
  <c r="F1902" i="2"/>
  <c r="G1902" i="2"/>
  <c r="F1903" i="2"/>
  <c r="G1903" i="2"/>
  <c r="F1904" i="2"/>
  <c r="G1904" i="2"/>
  <c r="F1905" i="2"/>
  <c r="G1905" i="2"/>
  <c r="F1906" i="2"/>
  <c r="G1906" i="2"/>
  <c r="F1907" i="2"/>
  <c r="G1907" i="2"/>
  <c r="F1908" i="2"/>
  <c r="G1908" i="2"/>
  <c r="F1909" i="2"/>
  <c r="G1909" i="2"/>
  <c r="F1910" i="2"/>
  <c r="G1910" i="2"/>
  <c r="F1911" i="2"/>
  <c r="G1911" i="2"/>
  <c r="F1912" i="2"/>
  <c r="G1912" i="2"/>
  <c r="F1913" i="2"/>
  <c r="G1913" i="2"/>
  <c r="F1914" i="2"/>
  <c r="G1914" i="2"/>
  <c r="F1915" i="2"/>
  <c r="G1915" i="2"/>
  <c r="F1916" i="2"/>
  <c r="G1916" i="2"/>
  <c r="F1917" i="2"/>
  <c r="G1917" i="2"/>
  <c r="F1918" i="2"/>
  <c r="G1918" i="2"/>
  <c r="F1919" i="2"/>
  <c r="G1919" i="2"/>
  <c r="F1920" i="2"/>
  <c r="G1920" i="2"/>
  <c r="F1921" i="2"/>
  <c r="G1921" i="2"/>
  <c r="F1922" i="2"/>
  <c r="G1922" i="2"/>
  <c r="F1923" i="2"/>
  <c r="G1923" i="2"/>
  <c r="F1924" i="2"/>
  <c r="G1924" i="2"/>
  <c r="F1925" i="2"/>
  <c r="G1925" i="2"/>
  <c r="F1926" i="2"/>
  <c r="G1926" i="2"/>
  <c r="F1927" i="2"/>
  <c r="G1927" i="2"/>
  <c r="F1928" i="2"/>
  <c r="G1928" i="2"/>
  <c r="F1929" i="2"/>
  <c r="G1929" i="2"/>
  <c r="F1930" i="2"/>
  <c r="G1930" i="2"/>
  <c r="F1931" i="2"/>
  <c r="G1931" i="2"/>
  <c r="F1932" i="2"/>
  <c r="G1932" i="2"/>
  <c r="F1933" i="2"/>
  <c r="G1933" i="2"/>
  <c r="F1934" i="2"/>
  <c r="G1934" i="2"/>
  <c r="F1935" i="2"/>
  <c r="G1935" i="2"/>
  <c r="F1936" i="2"/>
  <c r="G1936" i="2"/>
  <c r="F1937" i="2"/>
  <c r="G1937" i="2"/>
  <c r="F1938" i="2"/>
  <c r="G1938" i="2"/>
  <c r="F1939" i="2"/>
  <c r="G1939" i="2"/>
  <c r="F1940" i="2"/>
  <c r="G1940" i="2"/>
  <c r="F1941" i="2"/>
  <c r="G1941" i="2"/>
  <c r="F1942" i="2"/>
  <c r="G1942" i="2"/>
  <c r="F1943" i="2"/>
  <c r="G1943" i="2"/>
  <c r="F1944" i="2"/>
  <c r="G1944" i="2"/>
  <c r="F1945" i="2"/>
  <c r="G1945" i="2"/>
  <c r="F1946" i="2"/>
  <c r="G1946" i="2"/>
  <c r="F1947" i="2"/>
  <c r="G1947" i="2"/>
  <c r="F1948" i="2"/>
  <c r="G1948" i="2"/>
  <c r="F1949" i="2"/>
  <c r="G1949" i="2"/>
  <c r="F1950" i="2"/>
  <c r="G1950" i="2"/>
  <c r="F1951" i="2"/>
  <c r="G1951" i="2"/>
  <c r="F1952" i="2"/>
  <c r="G1952" i="2"/>
  <c r="F1953" i="2"/>
  <c r="G1953" i="2"/>
  <c r="F1954" i="2"/>
  <c r="G1954" i="2"/>
  <c r="F1955" i="2"/>
  <c r="G1955" i="2"/>
  <c r="F1956" i="2"/>
  <c r="G1956" i="2"/>
  <c r="F1957" i="2"/>
  <c r="G1957" i="2"/>
  <c r="F1958" i="2"/>
  <c r="G1958" i="2"/>
  <c r="F1959" i="2"/>
  <c r="G1959" i="2"/>
  <c r="F1960" i="2"/>
  <c r="G1960" i="2"/>
  <c r="F1961" i="2"/>
  <c r="G1961" i="2"/>
  <c r="F1962" i="2"/>
  <c r="G1962" i="2"/>
  <c r="F1963" i="2"/>
  <c r="G1963" i="2"/>
  <c r="F1964" i="2"/>
  <c r="G1964" i="2"/>
  <c r="F1965" i="2"/>
  <c r="G1965" i="2"/>
  <c r="F1966" i="2"/>
  <c r="G1966" i="2"/>
  <c r="F1967" i="2"/>
  <c r="G1967" i="2"/>
  <c r="F1968" i="2"/>
  <c r="G1968" i="2"/>
  <c r="F1969" i="2"/>
  <c r="G1969" i="2"/>
  <c r="F1970" i="2"/>
  <c r="G1970" i="2"/>
  <c r="F1971" i="2"/>
  <c r="G1971" i="2"/>
  <c r="F1972" i="2"/>
  <c r="G1972" i="2"/>
  <c r="F1973" i="2"/>
  <c r="G1973" i="2"/>
  <c r="F1974" i="2"/>
  <c r="G1974" i="2"/>
  <c r="F1975" i="2"/>
  <c r="G1975" i="2"/>
  <c r="F1976" i="2"/>
  <c r="G1976" i="2"/>
  <c r="F1977" i="2"/>
  <c r="G1977" i="2"/>
  <c r="F1978" i="2"/>
  <c r="G1978" i="2"/>
  <c r="F1979" i="2"/>
  <c r="G1979" i="2"/>
  <c r="F1980" i="2"/>
  <c r="G1980" i="2"/>
  <c r="F1981" i="2"/>
  <c r="G1981" i="2"/>
  <c r="F1982" i="2"/>
  <c r="G1982" i="2"/>
  <c r="F1983" i="2"/>
  <c r="G1983" i="2"/>
  <c r="F1984" i="2"/>
  <c r="G1984" i="2"/>
  <c r="F1985" i="2"/>
  <c r="G1985" i="2"/>
  <c r="F1986" i="2"/>
  <c r="G1986" i="2"/>
  <c r="F1987" i="2"/>
  <c r="G1987" i="2"/>
  <c r="F1988" i="2"/>
  <c r="G1988" i="2"/>
  <c r="F1989" i="2"/>
  <c r="G1989" i="2"/>
  <c r="F1990" i="2"/>
  <c r="G1990" i="2"/>
  <c r="F1991" i="2"/>
  <c r="G1991" i="2"/>
  <c r="F1992" i="2"/>
  <c r="G1992" i="2"/>
  <c r="F1993" i="2"/>
  <c r="G1993" i="2"/>
  <c r="F1994" i="2"/>
  <c r="G1994" i="2"/>
  <c r="F1995" i="2"/>
  <c r="G1995" i="2"/>
  <c r="F1996" i="2"/>
  <c r="G1996" i="2"/>
  <c r="F1997" i="2"/>
  <c r="G1997" i="2"/>
  <c r="F1998" i="2"/>
  <c r="G1998" i="2"/>
  <c r="F1999" i="2"/>
  <c r="G1999" i="2"/>
  <c r="F2000" i="2"/>
  <c r="G2000" i="2"/>
  <c r="F2001" i="2"/>
  <c r="G2001" i="2"/>
  <c r="F2002" i="2"/>
  <c r="G2002" i="2"/>
  <c r="F1003" i="2"/>
  <c r="G1003" i="2"/>
  <c r="F904" i="2"/>
  <c r="G904" i="2"/>
  <c r="F905" i="2"/>
  <c r="G905" i="2"/>
  <c r="F906" i="2"/>
  <c r="G906" i="2"/>
  <c r="F907" i="2"/>
  <c r="G907" i="2"/>
  <c r="F908" i="2"/>
  <c r="G908" i="2"/>
  <c r="F909" i="2"/>
  <c r="G909" i="2"/>
  <c r="F910" i="2"/>
  <c r="G910" i="2"/>
  <c r="F911" i="2"/>
  <c r="G911" i="2"/>
  <c r="F912" i="2"/>
  <c r="G912" i="2"/>
  <c r="F913" i="2"/>
  <c r="G913" i="2"/>
  <c r="F914" i="2"/>
  <c r="G914" i="2"/>
  <c r="F915" i="2"/>
  <c r="G915" i="2"/>
  <c r="F916" i="2"/>
  <c r="G916" i="2"/>
  <c r="F917" i="2"/>
  <c r="G917" i="2"/>
  <c r="F918" i="2"/>
  <c r="G918" i="2"/>
  <c r="F919" i="2"/>
  <c r="G919" i="2"/>
  <c r="F920" i="2"/>
  <c r="G920" i="2"/>
  <c r="F921" i="2"/>
  <c r="G921" i="2"/>
  <c r="F922" i="2"/>
  <c r="G922" i="2"/>
  <c r="F923" i="2"/>
  <c r="G923" i="2"/>
  <c r="F924" i="2"/>
  <c r="G924" i="2"/>
  <c r="F925" i="2"/>
  <c r="G925" i="2"/>
  <c r="F926" i="2"/>
  <c r="G926" i="2"/>
  <c r="F927" i="2"/>
  <c r="G927" i="2"/>
  <c r="F928" i="2"/>
  <c r="G928" i="2"/>
  <c r="F929" i="2"/>
  <c r="G929" i="2"/>
  <c r="F930" i="2"/>
  <c r="G930" i="2"/>
  <c r="F931" i="2"/>
  <c r="G931" i="2"/>
  <c r="F932" i="2"/>
  <c r="G932" i="2"/>
  <c r="F933" i="2"/>
  <c r="G933" i="2"/>
  <c r="F934" i="2"/>
  <c r="G934" i="2"/>
  <c r="F935" i="2"/>
  <c r="G935" i="2"/>
  <c r="F936" i="2"/>
  <c r="G936" i="2"/>
  <c r="F937" i="2"/>
  <c r="G937" i="2"/>
  <c r="F938" i="2"/>
  <c r="G938" i="2"/>
  <c r="F939" i="2"/>
  <c r="G939" i="2"/>
  <c r="F940" i="2"/>
  <c r="G940" i="2"/>
  <c r="F941" i="2"/>
  <c r="G941" i="2"/>
  <c r="F942" i="2"/>
  <c r="G942" i="2"/>
  <c r="F943" i="2"/>
  <c r="G943" i="2"/>
  <c r="F944" i="2"/>
  <c r="G944" i="2"/>
  <c r="F945" i="2"/>
  <c r="G945" i="2"/>
  <c r="F946" i="2"/>
  <c r="G946" i="2"/>
  <c r="F947" i="2"/>
  <c r="G947" i="2"/>
  <c r="F948" i="2"/>
  <c r="G948" i="2"/>
  <c r="F949" i="2"/>
  <c r="G949" i="2"/>
  <c r="F950" i="2"/>
  <c r="G950" i="2"/>
  <c r="F951" i="2"/>
  <c r="G951" i="2"/>
  <c r="F952" i="2"/>
  <c r="G952" i="2"/>
  <c r="F953" i="2"/>
  <c r="G953" i="2"/>
  <c r="F954" i="2"/>
  <c r="G954" i="2"/>
  <c r="F955" i="2"/>
  <c r="G955" i="2"/>
  <c r="F956" i="2"/>
  <c r="G956" i="2"/>
  <c r="F957" i="2"/>
  <c r="G957" i="2"/>
  <c r="F958" i="2"/>
  <c r="G958" i="2"/>
  <c r="F959" i="2"/>
  <c r="G959" i="2"/>
  <c r="F960" i="2"/>
  <c r="G960" i="2"/>
  <c r="F961" i="2"/>
  <c r="G961" i="2"/>
  <c r="F962" i="2"/>
  <c r="G962" i="2"/>
  <c r="F963" i="2"/>
  <c r="G963" i="2"/>
  <c r="F964" i="2"/>
  <c r="G964" i="2"/>
  <c r="F965" i="2"/>
  <c r="G965" i="2"/>
  <c r="F966" i="2"/>
  <c r="G966" i="2"/>
  <c r="F967" i="2"/>
  <c r="G967" i="2"/>
  <c r="F968" i="2"/>
  <c r="G968" i="2"/>
  <c r="F969" i="2"/>
  <c r="G969" i="2"/>
  <c r="F970" i="2"/>
  <c r="G970" i="2"/>
  <c r="F971" i="2"/>
  <c r="G971" i="2"/>
  <c r="F972" i="2"/>
  <c r="G972" i="2"/>
  <c r="F973" i="2"/>
  <c r="G973" i="2"/>
  <c r="F974" i="2"/>
  <c r="G974" i="2"/>
  <c r="F975" i="2"/>
  <c r="G975" i="2"/>
  <c r="F976" i="2"/>
  <c r="G976" i="2"/>
  <c r="F977" i="2"/>
  <c r="G977" i="2"/>
  <c r="F978" i="2"/>
  <c r="G978" i="2"/>
  <c r="F979" i="2"/>
  <c r="G979" i="2"/>
  <c r="F980" i="2"/>
  <c r="G980" i="2"/>
  <c r="F981" i="2"/>
  <c r="G981" i="2"/>
  <c r="F982" i="2"/>
  <c r="G982" i="2"/>
  <c r="F983" i="2"/>
  <c r="G983" i="2"/>
  <c r="F984" i="2"/>
  <c r="G984" i="2"/>
  <c r="F985" i="2"/>
  <c r="G985" i="2"/>
  <c r="F986" i="2"/>
  <c r="G986" i="2"/>
  <c r="F987" i="2"/>
  <c r="G987" i="2"/>
  <c r="F988" i="2"/>
  <c r="G988" i="2"/>
  <c r="F989" i="2"/>
  <c r="G989" i="2"/>
  <c r="F990" i="2"/>
  <c r="G990" i="2"/>
  <c r="F991" i="2"/>
  <c r="G991" i="2"/>
  <c r="F992" i="2"/>
  <c r="G992" i="2"/>
  <c r="F993" i="2"/>
  <c r="G993" i="2"/>
  <c r="F994" i="2"/>
  <c r="G994" i="2"/>
  <c r="F995" i="2"/>
  <c r="G995" i="2"/>
  <c r="F996" i="2"/>
  <c r="G996" i="2"/>
  <c r="F997" i="2"/>
  <c r="G997" i="2"/>
  <c r="F998" i="2"/>
  <c r="G998" i="2"/>
  <c r="F999" i="2"/>
  <c r="G999" i="2"/>
  <c r="F1000" i="2"/>
  <c r="G1000" i="2"/>
  <c r="F1001" i="2"/>
  <c r="G1001" i="2"/>
  <c r="F1002" i="2"/>
  <c r="G1002" i="2"/>
  <c r="F903" i="2"/>
  <c r="G903" i="2"/>
  <c r="F804" i="2"/>
  <c r="G804" i="2"/>
  <c r="F805" i="2"/>
  <c r="G805" i="2"/>
  <c r="F806" i="2"/>
  <c r="G806" i="2"/>
  <c r="F807" i="2"/>
  <c r="G807" i="2"/>
  <c r="F808" i="2"/>
  <c r="G808" i="2"/>
  <c r="F809" i="2"/>
  <c r="G809" i="2"/>
  <c r="F810" i="2"/>
  <c r="G810" i="2"/>
  <c r="F811" i="2"/>
  <c r="G811" i="2"/>
  <c r="F812" i="2"/>
  <c r="G812" i="2"/>
  <c r="F813" i="2"/>
  <c r="G813" i="2"/>
  <c r="F814" i="2"/>
  <c r="G814" i="2"/>
  <c r="F815" i="2"/>
  <c r="G815" i="2"/>
  <c r="F816" i="2"/>
  <c r="G816" i="2"/>
  <c r="F817" i="2"/>
  <c r="G817" i="2"/>
  <c r="F818" i="2"/>
  <c r="G818" i="2"/>
  <c r="F819" i="2"/>
  <c r="G819" i="2"/>
  <c r="F820" i="2"/>
  <c r="G820" i="2"/>
  <c r="F821" i="2"/>
  <c r="G821" i="2"/>
  <c r="F822" i="2"/>
  <c r="G822" i="2"/>
  <c r="F823" i="2"/>
  <c r="G823" i="2"/>
  <c r="F824" i="2"/>
  <c r="G824" i="2"/>
  <c r="F825" i="2"/>
  <c r="G825" i="2"/>
  <c r="F826" i="2"/>
  <c r="G826" i="2"/>
  <c r="F827" i="2"/>
  <c r="G827" i="2"/>
  <c r="F828" i="2"/>
  <c r="G828" i="2"/>
  <c r="F829" i="2"/>
  <c r="G829" i="2"/>
  <c r="F830" i="2"/>
  <c r="G830" i="2"/>
  <c r="F831" i="2"/>
  <c r="G831" i="2"/>
  <c r="F832" i="2"/>
  <c r="G832" i="2"/>
  <c r="F833" i="2"/>
  <c r="G833" i="2"/>
  <c r="F834" i="2"/>
  <c r="G834" i="2"/>
  <c r="F835" i="2"/>
  <c r="G835" i="2"/>
  <c r="F836" i="2"/>
  <c r="G836" i="2"/>
  <c r="F837" i="2"/>
  <c r="G837" i="2"/>
  <c r="F838" i="2"/>
  <c r="G838" i="2"/>
  <c r="F839" i="2"/>
  <c r="G839" i="2"/>
  <c r="F840" i="2"/>
  <c r="G840" i="2"/>
  <c r="F841" i="2"/>
  <c r="G841" i="2"/>
  <c r="F842" i="2"/>
  <c r="G842" i="2"/>
  <c r="F843" i="2"/>
  <c r="G843" i="2"/>
  <c r="F844" i="2"/>
  <c r="G844" i="2"/>
  <c r="F845" i="2"/>
  <c r="G845" i="2"/>
  <c r="F846" i="2"/>
  <c r="G846" i="2"/>
  <c r="F847" i="2"/>
  <c r="G847" i="2"/>
  <c r="F848" i="2"/>
  <c r="G848" i="2"/>
  <c r="F849" i="2"/>
  <c r="G849" i="2"/>
  <c r="F850" i="2"/>
  <c r="G850" i="2"/>
  <c r="F851" i="2"/>
  <c r="G851" i="2"/>
  <c r="F852" i="2"/>
  <c r="G852" i="2"/>
  <c r="F853" i="2"/>
  <c r="G853" i="2"/>
  <c r="F854" i="2"/>
  <c r="G854" i="2"/>
  <c r="F855" i="2"/>
  <c r="G855" i="2"/>
  <c r="F856" i="2"/>
  <c r="G856" i="2"/>
  <c r="F857" i="2"/>
  <c r="G857" i="2"/>
  <c r="F858" i="2"/>
  <c r="G858" i="2"/>
  <c r="F859" i="2"/>
  <c r="G859" i="2"/>
  <c r="F860" i="2"/>
  <c r="G860" i="2"/>
  <c r="F861" i="2"/>
  <c r="G861" i="2"/>
  <c r="F862" i="2"/>
  <c r="G862" i="2"/>
  <c r="F863" i="2"/>
  <c r="G863" i="2"/>
  <c r="F864" i="2"/>
  <c r="G864" i="2"/>
  <c r="F865" i="2"/>
  <c r="G865" i="2"/>
  <c r="F866" i="2"/>
  <c r="G866" i="2"/>
  <c r="F867" i="2"/>
  <c r="G867" i="2"/>
  <c r="F868" i="2"/>
  <c r="G868" i="2"/>
  <c r="F869" i="2"/>
  <c r="G869" i="2"/>
  <c r="F870" i="2"/>
  <c r="G870" i="2"/>
  <c r="F871" i="2"/>
  <c r="G871" i="2"/>
  <c r="F872" i="2"/>
  <c r="G872" i="2"/>
  <c r="F873" i="2"/>
  <c r="G873" i="2"/>
  <c r="F874" i="2"/>
  <c r="G874" i="2"/>
  <c r="F875" i="2"/>
  <c r="G875" i="2"/>
  <c r="F876" i="2"/>
  <c r="G876" i="2"/>
  <c r="F877" i="2"/>
  <c r="G877" i="2"/>
  <c r="F878" i="2"/>
  <c r="G878" i="2"/>
  <c r="F879" i="2"/>
  <c r="G879" i="2"/>
  <c r="F880" i="2"/>
  <c r="G880" i="2"/>
  <c r="F881" i="2"/>
  <c r="G881" i="2"/>
  <c r="F882" i="2"/>
  <c r="G882" i="2"/>
  <c r="F883" i="2"/>
  <c r="G883" i="2"/>
  <c r="F884" i="2"/>
  <c r="G884" i="2"/>
  <c r="F885" i="2"/>
  <c r="G885" i="2"/>
  <c r="F886" i="2"/>
  <c r="G886" i="2"/>
  <c r="F887" i="2"/>
  <c r="G887" i="2"/>
  <c r="F888" i="2"/>
  <c r="G888" i="2"/>
  <c r="F889" i="2"/>
  <c r="G889" i="2"/>
  <c r="F890" i="2"/>
  <c r="G890" i="2"/>
  <c r="F891" i="2"/>
  <c r="G891" i="2"/>
  <c r="F892" i="2"/>
  <c r="G892" i="2"/>
  <c r="F893" i="2"/>
  <c r="G893" i="2"/>
  <c r="F894" i="2"/>
  <c r="G894" i="2"/>
  <c r="F895" i="2"/>
  <c r="G895" i="2"/>
  <c r="F896" i="2"/>
  <c r="G896" i="2"/>
  <c r="F897" i="2"/>
  <c r="G897" i="2"/>
  <c r="F898" i="2"/>
  <c r="G898" i="2"/>
  <c r="F899" i="2"/>
  <c r="G899" i="2"/>
  <c r="F900" i="2"/>
  <c r="G900" i="2"/>
  <c r="F901" i="2"/>
  <c r="G901" i="2"/>
  <c r="F902" i="2"/>
  <c r="G902" i="2"/>
  <c r="F803" i="2"/>
  <c r="G803" i="2"/>
  <c r="F704" i="2"/>
  <c r="G704" i="2"/>
  <c r="F705" i="2"/>
  <c r="G705" i="2"/>
  <c r="F706" i="2"/>
  <c r="G706" i="2"/>
  <c r="F707" i="2"/>
  <c r="G707" i="2"/>
  <c r="F708" i="2"/>
  <c r="G708" i="2"/>
  <c r="F709" i="2"/>
  <c r="G709" i="2"/>
  <c r="F710" i="2"/>
  <c r="G710" i="2"/>
  <c r="F711" i="2"/>
  <c r="G711" i="2"/>
  <c r="F712" i="2"/>
  <c r="G712" i="2"/>
  <c r="F713" i="2"/>
  <c r="G713" i="2"/>
  <c r="F714" i="2"/>
  <c r="G714" i="2"/>
  <c r="F715" i="2"/>
  <c r="G715" i="2"/>
  <c r="F716" i="2"/>
  <c r="G716" i="2"/>
  <c r="F717" i="2"/>
  <c r="G717" i="2"/>
  <c r="F718" i="2"/>
  <c r="G718" i="2"/>
  <c r="F719" i="2"/>
  <c r="G719" i="2"/>
  <c r="F720" i="2"/>
  <c r="G720" i="2"/>
  <c r="F721" i="2"/>
  <c r="G721" i="2"/>
  <c r="F722" i="2"/>
  <c r="G722" i="2"/>
  <c r="F723" i="2"/>
  <c r="G723" i="2"/>
  <c r="F724" i="2"/>
  <c r="G724" i="2"/>
  <c r="F725" i="2"/>
  <c r="G725" i="2"/>
  <c r="F726" i="2"/>
  <c r="G726" i="2"/>
  <c r="F727" i="2"/>
  <c r="G727" i="2"/>
  <c r="F728" i="2"/>
  <c r="G728" i="2"/>
  <c r="F729" i="2"/>
  <c r="G729" i="2"/>
  <c r="F730" i="2"/>
  <c r="G730" i="2"/>
  <c r="F731" i="2"/>
  <c r="G731" i="2"/>
  <c r="F732" i="2"/>
  <c r="G732" i="2"/>
  <c r="F733" i="2"/>
  <c r="G733" i="2"/>
  <c r="F734" i="2"/>
  <c r="G734" i="2"/>
  <c r="F735" i="2"/>
  <c r="G735" i="2"/>
  <c r="F736" i="2"/>
  <c r="G736" i="2"/>
  <c r="F737" i="2"/>
  <c r="G737" i="2"/>
  <c r="F738" i="2"/>
  <c r="G738" i="2"/>
  <c r="F739" i="2"/>
  <c r="G739" i="2"/>
  <c r="F740" i="2"/>
  <c r="G740" i="2"/>
  <c r="F741" i="2"/>
  <c r="G741" i="2"/>
  <c r="F742" i="2"/>
  <c r="G742" i="2"/>
  <c r="F743" i="2"/>
  <c r="G743" i="2"/>
  <c r="F744" i="2"/>
  <c r="G744" i="2"/>
  <c r="F745" i="2"/>
  <c r="G745" i="2"/>
  <c r="F746" i="2"/>
  <c r="G746" i="2"/>
  <c r="F747" i="2"/>
  <c r="G747" i="2"/>
  <c r="F748" i="2"/>
  <c r="G748" i="2"/>
  <c r="F749" i="2"/>
  <c r="G749" i="2"/>
  <c r="F750" i="2"/>
  <c r="G750" i="2"/>
  <c r="F751" i="2"/>
  <c r="G751" i="2"/>
  <c r="F752" i="2"/>
  <c r="G752" i="2"/>
  <c r="F753" i="2"/>
  <c r="G753" i="2"/>
  <c r="F754" i="2"/>
  <c r="G754" i="2"/>
  <c r="F755" i="2"/>
  <c r="G755" i="2"/>
  <c r="F756" i="2"/>
  <c r="G756" i="2"/>
  <c r="F757" i="2"/>
  <c r="G757" i="2"/>
  <c r="F758" i="2"/>
  <c r="G758" i="2"/>
  <c r="F759" i="2"/>
  <c r="G759" i="2"/>
  <c r="F760" i="2"/>
  <c r="G760" i="2"/>
  <c r="F761" i="2"/>
  <c r="G761" i="2"/>
  <c r="F762" i="2"/>
  <c r="G762" i="2"/>
  <c r="F763" i="2"/>
  <c r="G763" i="2"/>
  <c r="F764" i="2"/>
  <c r="G764" i="2"/>
  <c r="F765" i="2"/>
  <c r="G765" i="2"/>
  <c r="F766" i="2"/>
  <c r="G766" i="2"/>
  <c r="F767" i="2"/>
  <c r="G767" i="2"/>
  <c r="F768" i="2"/>
  <c r="G768" i="2"/>
  <c r="F769" i="2"/>
  <c r="G769" i="2"/>
  <c r="F770" i="2"/>
  <c r="G770" i="2"/>
  <c r="F771" i="2"/>
  <c r="G771" i="2"/>
  <c r="F772" i="2"/>
  <c r="G772" i="2"/>
  <c r="F773" i="2"/>
  <c r="G773" i="2"/>
  <c r="F774" i="2"/>
  <c r="G774" i="2"/>
  <c r="F775" i="2"/>
  <c r="G775" i="2"/>
  <c r="F776" i="2"/>
  <c r="G776" i="2"/>
  <c r="F777" i="2"/>
  <c r="G777" i="2"/>
  <c r="F778" i="2"/>
  <c r="G778" i="2"/>
  <c r="F779" i="2"/>
  <c r="G779" i="2"/>
  <c r="F780" i="2"/>
  <c r="G780" i="2"/>
  <c r="F781" i="2"/>
  <c r="G781" i="2"/>
  <c r="F782" i="2"/>
  <c r="G782" i="2"/>
  <c r="F783" i="2"/>
  <c r="G783" i="2"/>
  <c r="F784" i="2"/>
  <c r="G784" i="2"/>
  <c r="F785" i="2"/>
  <c r="G785" i="2"/>
  <c r="F786" i="2"/>
  <c r="G786" i="2"/>
  <c r="F787" i="2"/>
  <c r="G787" i="2"/>
  <c r="F788" i="2"/>
  <c r="G788" i="2"/>
  <c r="F789" i="2"/>
  <c r="G789" i="2"/>
  <c r="F790" i="2"/>
  <c r="G790" i="2"/>
  <c r="F791" i="2"/>
  <c r="G791" i="2"/>
  <c r="F792" i="2"/>
  <c r="G792" i="2"/>
  <c r="F793" i="2"/>
  <c r="G793" i="2"/>
  <c r="F794" i="2"/>
  <c r="G794" i="2"/>
  <c r="F795" i="2"/>
  <c r="G795" i="2"/>
  <c r="F796" i="2"/>
  <c r="G796" i="2"/>
  <c r="F797" i="2"/>
  <c r="G797" i="2"/>
  <c r="F798" i="2"/>
  <c r="G798" i="2"/>
  <c r="F799" i="2"/>
  <c r="G799" i="2"/>
  <c r="F800" i="2"/>
  <c r="G800" i="2"/>
  <c r="F801" i="2"/>
  <c r="G801" i="2"/>
  <c r="F802" i="2"/>
  <c r="G802" i="2"/>
  <c r="F703" i="2"/>
  <c r="G703" i="2"/>
  <c r="F604" i="2"/>
  <c r="G604" i="2"/>
  <c r="F605" i="2"/>
  <c r="G605" i="2"/>
  <c r="F606" i="2"/>
  <c r="G606" i="2"/>
  <c r="F607" i="2"/>
  <c r="G607" i="2"/>
  <c r="F608" i="2"/>
  <c r="G608" i="2"/>
  <c r="F609" i="2"/>
  <c r="G609" i="2"/>
  <c r="F610" i="2"/>
  <c r="G610" i="2"/>
  <c r="F611" i="2"/>
  <c r="G611" i="2"/>
  <c r="F612" i="2"/>
  <c r="G612" i="2"/>
  <c r="F613" i="2"/>
  <c r="G613" i="2"/>
  <c r="F614" i="2"/>
  <c r="G614" i="2"/>
  <c r="F615" i="2"/>
  <c r="G615" i="2"/>
  <c r="F616" i="2"/>
  <c r="G616" i="2"/>
  <c r="F617" i="2"/>
  <c r="G617" i="2"/>
  <c r="F618" i="2"/>
  <c r="G618" i="2"/>
  <c r="F619" i="2"/>
  <c r="G619" i="2"/>
  <c r="F620" i="2"/>
  <c r="G620" i="2"/>
  <c r="F621" i="2"/>
  <c r="G621" i="2"/>
  <c r="F622" i="2"/>
  <c r="G622" i="2"/>
  <c r="F623" i="2"/>
  <c r="G623" i="2"/>
  <c r="F624" i="2"/>
  <c r="G624" i="2"/>
  <c r="F625" i="2"/>
  <c r="G625" i="2"/>
  <c r="F626" i="2"/>
  <c r="G626" i="2"/>
  <c r="F627" i="2"/>
  <c r="G627" i="2"/>
  <c r="F628" i="2"/>
  <c r="G628" i="2"/>
  <c r="F629" i="2"/>
  <c r="G629" i="2"/>
  <c r="F630" i="2"/>
  <c r="G630" i="2"/>
  <c r="F631" i="2"/>
  <c r="G631" i="2"/>
  <c r="F632" i="2"/>
  <c r="G632" i="2"/>
  <c r="F633" i="2"/>
  <c r="G633" i="2"/>
  <c r="F634" i="2"/>
  <c r="G634" i="2"/>
  <c r="F635" i="2"/>
  <c r="G635" i="2"/>
  <c r="F636" i="2"/>
  <c r="G636" i="2"/>
  <c r="F637" i="2"/>
  <c r="G637" i="2"/>
  <c r="F638" i="2"/>
  <c r="G638" i="2"/>
  <c r="F639" i="2"/>
  <c r="G639" i="2"/>
  <c r="F640" i="2"/>
  <c r="G640" i="2"/>
  <c r="F641" i="2"/>
  <c r="G641" i="2"/>
  <c r="F642" i="2"/>
  <c r="G642" i="2"/>
  <c r="F643" i="2"/>
  <c r="G643" i="2"/>
  <c r="F644" i="2"/>
  <c r="G644" i="2"/>
  <c r="F645" i="2"/>
  <c r="G645" i="2"/>
  <c r="F646" i="2"/>
  <c r="G646" i="2"/>
  <c r="F647" i="2"/>
  <c r="G647" i="2"/>
  <c r="F648" i="2"/>
  <c r="G648" i="2"/>
  <c r="F649" i="2"/>
  <c r="G649" i="2"/>
  <c r="F650" i="2"/>
  <c r="G650" i="2"/>
  <c r="F651" i="2"/>
  <c r="G651" i="2"/>
  <c r="F652" i="2"/>
  <c r="G652" i="2"/>
  <c r="F653" i="2"/>
  <c r="G653" i="2"/>
  <c r="F654" i="2"/>
  <c r="G654" i="2"/>
  <c r="F655" i="2"/>
  <c r="G655" i="2"/>
  <c r="F656" i="2"/>
  <c r="G656" i="2"/>
  <c r="F657" i="2"/>
  <c r="G657" i="2"/>
  <c r="F658" i="2"/>
  <c r="G658" i="2"/>
  <c r="F659" i="2"/>
  <c r="G659" i="2"/>
  <c r="F660" i="2"/>
  <c r="G660" i="2"/>
  <c r="F661" i="2"/>
  <c r="G661" i="2"/>
  <c r="F662" i="2"/>
  <c r="G662" i="2"/>
  <c r="F663" i="2"/>
  <c r="G663" i="2"/>
  <c r="F664" i="2"/>
  <c r="G664" i="2"/>
  <c r="F665" i="2"/>
  <c r="G665" i="2"/>
  <c r="F666" i="2"/>
  <c r="G666" i="2"/>
  <c r="F667" i="2"/>
  <c r="G667" i="2"/>
  <c r="F668" i="2"/>
  <c r="G668" i="2"/>
  <c r="F669" i="2"/>
  <c r="G669" i="2"/>
  <c r="F670" i="2"/>
  <c r="G670" i="2"/>
  <c r="F671" i="2"/>
  <c r="G671" i="2"/>
  <c r="F672" i="2"/>
  <c r="G672" i="2"/>
  <c r="F673" i="2"/>
  <c r="G673" i="2"/>
  <c r="F674" i="2"/>
  <c r="G674" i="2"/>
  <c r="F675" i="2"/>
  <c r="G675" i="2"/>
  <c r="F676" i="2"/>
  <c r="G676" i="2"/>
  <c r="F677" i="2"/>
  <c r="G677" i="2"/>
  <c r="F678" i="2"/>
  <c r="G678" i="2"/>
  <c r="F679" i="2"/>
  <c r="G679" i="2"/>
  <c r="F680" i="2"/>
  <c r="G680" i="2"/>
  <c r="F681" i="2"/>
  <c r="G681" i="2"/>
  <c r="F682" i="2"/>
  <c r="G682" i="2"/>
  <c r="F683" i="2"/>
  <c r="G683" i="2"/>
  <c r="F684" i="2"/>
  <c r="G684" i="2"/>
  <c r="F685" i="2"/>
  <c r="G685" i="2"/>
  <c r="F686" i="2"/>
  <c r="G686" i="2"/>
  <c r="F687" i="2"/>
  <c r="G687" i="2"/>
  <c r="F688" i="2"/>
  <c r="G688" i="2"/>
  <c r="F689" i="2"/>
  <c r="G689" i="2"/>
  <c r="F690" i="2"/>
  <c r="G690" i="2"/>
  <c r="F691" i="2"/>
  <c r="G691" i="2"/>
  <c r="F692" i="2"/>
  <c r="G692" i="2"/>
  <c r="F693" i="2"/>
  <c r="G693" i="2"/>
  <c r="F694" i="2"/>
  <c r="G694" i="2"/>
  <c r="F695" i="2"/>
  <c r="G695" i="2"/>
  <c r="F696" i="2"/>
  <c r="G696" i="2"/>
  <c r="F697" i="2"/>
  <c r="G697" i="2"/>
  <c r="F698" i="2"/>
  <c r="G698" i="2"/>
  <c r="F699" i="2"/>
  <c r="G699" i="2"/>
  <c r="F700" i="2"/>
  <c r="G700" i="2"/>
  <c r="F701" i="2"/>
  <c r="G701" i="2"/>
  <c r="F702" i="2"/>
  <c r="G702" i="2"/>
  <c r="F603" i="2"/>
  <c r="G603" i="2"/>
  <c r="F504" i="2"/>
  <c r="G504" i="2"/>
  <c r="F505" i="2"/>
  <c r="G505" i="2"/>
  <c r="F506" i="2"/>
  <c r="G506" i="2"/>
  <c r="F507" i="2"/>
  <c r="G507" i="2"/>
  <c r="F508" i="2"/>
  <c r="G508" i="2"/>
  <c r="F509" i="2"/>
  <c r="G509" i="2"/>
  <c r="F510" i="2"/>
  <c r="G510" i="2"/>
  <c r="F511" i="2"/>
  <c r="G511" i="2"/>
  <c r="F512" i="2"/>
  <c r="G512" i="2"/>
  <c r="F513" i="2"/>
  <c r="G513" i="2"/>
  <c r="F514" i="2"/>
  <c r="G514" i="2"/>
  <c r="F515" i="2"/>
  <c r="G515" i="2"/>
  <c r="F516" i="2"/>
  <c r="G516" i="2"/>
  <c r="F517" i="2"/>
  <c r="G517" i="2"/>
  <c r="F518" i="2"/>
  <c r="G518" i="2"/>
  <c r="F519" i="2"/>
  <c r="G519" i="2"/>
  <c r="F520" i="2"/>
  <c r="G520" i="2"/>
  <c r="F521" i="2"/>
  <c r="G521" i="2"/>
  <c r="F522" i="2"/>
  <c r="G522" i="2"/>
  <c r="F523" i="2"/>
  <c r="G523" i="2"/>
  <c r="F524" i="2"/>
  <c r="G524" i="2"/>
  <c r="F525" i="2"/>
  <c r="G525" i="2"/>
  <c r="F526" i="2"/>
  <c r="G526" i="2"/>
  <c r="F527" i="2"/>
  <c r="G527" i="2"/>
  <c r="F528" i="2"/>
  <c r="G528" i="2"/>
  <c r="F529" i="2"/>
  <c r="G529" i="2"/>
  <c r="F530" i="2"/>
  <c r="G530" i="2"/>
  <c r="F531" i="2"/>
  <c r="G531" i="2"/>
  <c r="F532" i="2"/>
  <c r="G532" i="2"/>
  <c r="F533" i="2"/>
  <c r="G533" i="2"/>
  <c r="F534" i="2"/>
  <c r="G534" i="2"/>
  <c r="F535" i="2"/>
  <c r="G535" i="2"/>
  <c r="F536" i="2"/>
  <c r="G536" i="2"/>
  <c r="F537" i="2"/>
  <c r="G537" i="2"/>
  <c r="F538" i="2"/>
  <c r="G538" i="2"/>
  <c r="F539" i="2"/>
  <c r="G539" i="2"/>
  <c r="F540" i="2"/>
  <c r="G540" i="2"/>
  <c r="F541" i="2"/>
  <c r="G541" i="2"/>
  <c r="F542" i="2"/>
  <c r="G542" i="2"/>
  <c r="F543" i="2"/>
  <c r="G543" i="2"/>
  <c r="F544" i="2"/>
  <c r="G544" i="2"/>
  <c r="F545" i="2"/>
  <c r="G545" i="2"/>
  <c r="F546" i="2"/>
  <c r="G546" i="2"/>
  <c r="F547" i="2"/>
  <c r="G547" i="2"/>
  <c r="F548" i="2"/>
  <c r="G548" i="2"/>
  <c r="F549" i="2"/>
  <c r="G549" i="2"/>
  <c r="F550" i="2"/>
  <c r="G550" i="2"/>
  <c r="F551" i="2"/>
  <c r="G551" i="2"/>
  <c r="F552" i="2"/>
  <c r="G552" i="2"/>
  <c r="F553" i="2"/>
  <c r="G553" i="2"/>
  <c r="F554" i="2"/>
  <c r="G554" i="2"/>
  <c r="F555" i="2"/>
  <c r="G555" i="2"/>
  <c r="F556" i="2"/>
  <c r="G556" i="2"/>
  <c r="F557" i="2"/>
  <c r="G557" i="2"/>
  <c r="F558" i="2"/>
  <c r="G558" i="2"/>
  <c r="F559" i="2"/>
  <c r="G559" i="2"/>
  <c r="F560" i="2"/>
  <c r="G560" i="2"/>
  <c r="F561" i="2"/>
  <c r="G561" i="2"/>
  <c r="F562" i="2"/>
  <c r="G562" i="2"/>
  <c r="F563" i="2"/>
  <c r="G563" i="2"/>
  <c r="F564" i="2"/>
  <c r="G564" i="2"/>
  <c r="F565" i="2"/>
  <c r="G565" i="2"/>
  <c r="F566" i="2"/>
  <c r="G566" i="2"/>
  <c r="F567" i="2"/>
  <c r="G567" i="2"/>
  <c r="F568" i="2"/>
  <c r="G568" i="2"/>
  <c r="F569" i="2"/>
  <c r="G569" i="2"/>
  <c r="F570" i="2"/>
  <c r="G570" i="2"/>
  <c r="F571" i="2"/>
  <c r="G571" i="2"/>
  <c r="F572" i="2"/>
  <c r="G572" i="2"/>
  <c r="F573" i="2"/>
  <c r="G573" i="2"/>
  <c r="F574" i="2"/>
  <c r="G574" i="2"/>
  <c r="F575" i="2"/>
  <c r="G575" i="2"/>
  <c r="F576" i="2"/>
  <c r="G576" i="2"/>
  <c r="F577" i="2"/>
  <c r="G577" i="2"/>
  <c r="F578" i="2"/>
  <c r="G578" i="2"/>
  <c r="F579" i="2"/>
  <c r="G579" i="2"/>
  <c r="F580" i="2"/>
  <c r="G580" i="2"/>
  <c r="F581" i="2"/>
  <c r="G581" i="2"/>
  <c r="F582" i="2"/>
  <c r="G582" i="2"/>
  <c r="F583" i="2"/>
  <c r="G583" i="2"/>
  <c r="F584" i="2"/>
  <c r="G584" i="2"/>
  <c r="F585" i="2"/>
  <c r="G585" i="2"/>
  <c r="F586" i="2"/>
  <c r="G586" i="2"/>
  <c r="F587" i="2"/>
  <c r="G587" i="2"/>
  <c r="F588" i="2"/>
  <c r="G588" i="2"/>
  <c r="F589" i="2"/>
  <c r="G589" i="2"/>
  <c r="F590" i="2"/>
  <c r="G590" i="2"/>
  <c r="F591" i="2"/>
  <c r="G591" i="2"/>
  <c r="F592" i="2"/>
  <c r="G592" i="2"/>
  <c r="F593" i="2"/>
  <c r="G593" i="2"/>
  <c r="F594" i="2"/>
  <c r="G594" i="2"/>
  <c r="F595" i="2"/>
  <c r="G595" i="2"/>
  <c r="F596" i="2"/>
  <c r="G596" i="2"/>
  <c r="F597" i="2"/>
  <c r="G597" i="2"/>
  <c r="F598" i="2"/>
  <c r="G598" i="2"/>
  <c r="F599" i="2"/>
  <c r="G599" i="2"/>
  <c r="F600" i="2"/>
  <c r="G600" i="2"/>
  <c r="F601" i="2"/>
  <c r="G601" i="2"/>
  <c r="F602" i="2"/>
  <c r="G602" i="2"/>
  <c r="F503" i="2"/>
  <c r="G503" i="2"/>
  <c r="F404" i="2"/>
  <c r="G404" i="2"/>
  <c r="F405" i="2"/>
  <c r="G405" i="2"/>
  <c r="F406" i="2"/>
  <c r="G406" i="2"/>
  <c r="F407" i="2"/>
  <c r="G407" i="2"/>
  <c r="F408" i="2"/>
  <c r="G408" i="2"/>
  <c r="F409" i="2"/>
  <c r="G409" i="2"/>
  <c r="F410" i="2"/>
  <c r="G410" i="2"/>
  <c r="F411" i="2"/>
  <c r="G411" i="2"/>
  <c r="F412" i="2"/>
  <c r="G412" i="2"/>
  <c r="F413" i="2"/>
  <c r="G413" i="2"/>
  <c r="F414" i="2"/>
  <c r="G414" i="2"/>
  <c r="F415" i="2"/>
  <c r="G415" i="2"/>
  <c r="F416" i="2"/>
  <c r="G416" i="2"/>
  <c r="F417" i="2"/>
  <c r="G417" i="2"/>
  <c r="F418" i="2"/>
  <c r="G418" i="2"/>
  <c r="F419" i="2"/>
  <c r="G419" i="2"/>
  <c r="F420" i="2"/>
  <c r="G420" i="2"/>
  <c r="F421" i="2"/>
  <c r="G421" i="2"/>
  <c r="F422" i="2"/>
  <c r="G422" i="2"/>
  <c r="F423" i="2"/>
  <c r="G423" i="2"/>
  <c r="F424" i="2"/>
  <c r="G424" i="2"/>
  <c r="F425" i="2"/>
  <c r="G425" i="2"/>
  <c r="F426" i="2"/>
  <c r="G426" i="2"/>
  <c r="F427" i="2"/>
  <c r="G427" i="2"/>
  <c r="F428" i="2"/>
  <c r="G428" i="2"/>
  <c r="F429" i="2"/>
  <c r="G429" i="2"/>
  <c r="F430" i="2"/>
  <c r="G430" i="2"/>
  <c r="F431" i="2"/>
  <c r="G431" i="2"/>
  <c r="F432" i="2"/>
  <c r="G432" i="2"/>
  <c r="F433" i="2"/>
  <c r="G433" i="2"/>
  <c r="F434" i="2"/>
  <c r="G434" i="2"/>
  <c r="F435" i="2"/>
  <c r="G435" i="2"/>
  <c r="F436" i="2"/>
  <c r="G436" i="2"/>
  <c r="F437" i="2"/>
  <c r="G437" i="2"/>
  <c r="F438" i="2"/>
  <c r="G438" i="2"/>
  <c r="F439" i="2"/>
  <c r="G439" i="2"/>
  <c r="F440" i="2"/>
  <c r="G440" i="2"/>
  <c r="F441" i="2"/>
  <c r="G441" i="2"/>
  <c r="F442" i="2"/>
  <c r="G442" i="2"/>
  <c r="F443" i="2"/>
  <c r="G443" i="2"/>
  <c r="F444" i="2"/>
  <c r="G444" i="2"/>
  <c r="F445" i="2"/>
  <c r="G445" i="2"/>
  <c r="F446" i="2"/>
  <c r="G446" i="2"/>
  <c r="F447" i="2"/>
  <c r="G447" i="2"/>
  <c r="F448" i="2"/>
  <c r="G448" i="2"/>
  <c r="F449" i="2"/>
  <c r="G449" i="2"/>
  <c r="F450" i="2"/>
  <c r="G450" i="2"/>
  <c r="F451" i="2"/>
  <c r="G451" i="2"/>
  <c r="F452" i="2"/>
  <c r="G452" i="2"/>
  <c r="F453" i="2"/>
  <c r="G453" i="2"/>
  <c r="F454" i="2"/>
  <c r="G454" i="2"/>
  <c r="F455" i="2"/>
  <c r="G455" i="2"/>
  <c r="F456" i="2"/>
  <c r="G456" i="2"/>
  <c r="F457" i="2"/>
  <c r="G457" i="2"/>
  <c r="F458" i="2"/>
  <c r="G458" i="2"/>
  <c r="F459" i="2"/>
  <c r="G459" i="2"/>
  <c r="F460" i="2"/>
  <c r="G460" i="2"/>
  <c r="F461" i="2"/>
  <c r="G461" i="2"/>
  <c r="F462" i="2"/>
  <c r="G462" i="2"/>
  <c r="F463" i="2"/>
  <c r="G463" i="2"/>
  <c r="F464" i="2"/>
  <c r="G464" i="2"/>
  <c r="F465" i="2"/>
  <c r="G465" i="2"/>
  <c r="F466" i="2"/>
  <c r="G466" i="2"/>
  <c r="F467" i="2"/>
  <c r="G467" i="2"/>
  <c r="F468" i="2"/>
  <c r="G468" i="2"/>
  <c r="F469" i="2"/>
  <c r="G469" i="2"/>
  <c r="F470" i="2"/>
  <c r="G470" i="2"/>
  <c r="F471" i="2"/>
  <c r="G471" i="2"/>
  <c r="F472" i="2"/>
  <c r="G472" i="2"/>
  <c r="F473" i="2"/>
  <c r="G473" i="2"/>
  <c r="F474" i="2"/>
  <c r="G474" i="2"/>
  <c r="F475" i="2"/>
  <c r="G475" i="2"/>
  <c r="F476" i="2"/>
  <c r="G476" i="2"/>
  <c r="F477" i="2"/>
  <c r="G477" i="2"/>
  <c r="F478" i="2"/>
  <c r="G478" i="2"/>
  <c r="F479" i="2"/>
  <c r="G479" i="2"/>
  <c r="F480" i="2"/>
  <c r="G480" i="2"/>
  <c r="F481" i="2"/>
  <c r="G481" i="2"/>
  <c r="F482" i="2"/>
  <c r="G482" i="2"/>
  <c r="F483" i="2"/>
  <c r="G483" i="2"/>
  <c r="F484" i="2"/>
  <c r="G484" i="2"/>
  <c r="F485" i="2"/>
  <c r="G485" i="2"/>
  <c r="F486" i="2"/>
  <c r="G486" i="2"/>
  <c r="F487" i="2"/>
  <c r="G487" i="2"/>
  <c r="F488" i="2"/>
  <c r="G488" i="2"/>
  <c r="F489" i="2"/>
  <c r="G489" i="2"/>
  <c r="F490" i="2"/>
  <c r="G490" i="2"/>
  <c r="F491" i="2"/>
  <c r="G491" i="2"/>
  <c r="F492" i="2"/>
  <c r="G492" i="2"/>
  <c r="F493" i="2"/>
  <c r="G493" i="2"/>
  <c r="F494" i="2"/>
  <c r="G494" i="2"/>
  <c r="F495" i="2"/>
  <c r="G495" i="2"/>
  <c r="F496" i="2"/>
  <c r="G496" i="2"/>
  <c r="F497" i="2"/>
  <c r="G497" i="2"/>
  <c r="F498" i="2"/>
  <c r="G498" i="2"/>
  <c r="F499" i="2"/>
  <c r="G499" i="2"/>
  <c r="F500" i="2"/>
  <c r="G500" i="2"/>
  <c r="F501" i="2"/>
  <c r="G501" i="2"/>
  <c r="F502" i="2"/>
  <c r="G502" i="2"/>
  <c r="F403" i="2"/>
  <c r="G403" i="2"/>
  <c r="F304" i="2"/>
  <c r="G304" i="2"/>
  <c r="F305" i="2"/>
  <c r="G305" i="2"/>
  <c r="F306" i="2"/>
  <c r="G306" i="2"/>
  <c r="F307" i="2"/>
  <c r="G307" i="2"/>
  <c r="F308" i="2"/>
  <c r="G308" i="2"/>
  <c r="F309" i="2"/>
  <c r="G309" i="2"/>
  <c r="F310" i="2"/>
  <c r="G310" i="2"/>
  <c r="F311" i="2"/>
  <c r="G311" i="2"/>
  <c r="F312" i="2"/>
  <c r="G312" i="2"/>
  <c r="F313" i="2"/>
  <c r="G313" i="2"/>
  <c r="F314" i="2"/>
  <c r="G314" i="2"/>
  <c r="F315" i="2"/>
  <c r="G315" i="2"/>
  <c r="F316" i="2"/>
  <c r="G316" i="2"/>
  <c r="F317" i="2"/>
  <c r="G317" i="2"/>
  <c r="F318" i="2"/>
  <c r="G318" i="2"/>
  <c r="F319" i="2"/>
  <c r="G319" i="2"/>
  <c r="F320" i="2"/>
  <c r="G320" i="2"/>
  <c r="F321" i="2"/>
  <c r="G321" i="2"/>
  <c r="F322" i="2"/>
  <c r="G322" i="2"/>
  <c r="F323" i="2"/>
  <c r="G323" i="2"/>
  <c r="F324" i="2"/>
  <c r="G324" i="2"/>
  <c r="F325" i="2"/>
  <c r="G325" i="2"/>
  <c r="F326" i="2"/>
  <c r="G326" i="2"/>
  <c r="F327" i="2"/>
  <c r="G327" i="2"/>
  <c r="F328" i="2"/>
  <c r="G328" i="2"/>
  <c r="F329" i="2"/>
  <c r="G329" i="2"/>
  <c r="F330" i="2"/>
  <c r="G330" i="2"/>
  <c r="F331" i="2"/>
  <c r="G331" i="2"/>
  <c r="F332" i="2"/>
  <c r="G332" i="2"/>
  <c r="F333" i="2"/>
  <c r="G333" i="2"/>
  <c r="F334" i="2"/>
  <c r="G334" i="2"/>
  <c r="F335" i="2"/>
  <c r="G335" i="2"/>
  <c r="F336" i="2"/>
  <c r="G336" i="2"/>
  <c r="F337" i="2"/>
  <c r="G337" i="2"/>
  <c r="F338" i="2"/>
  <c r="G338" i="2"/>
  <c r="F339" i="2"/>
  <c r="G339" i="2"/>
  <c r="F340" i="2"/>
  <c r="G340" i="2"/>
  <c r="F341" i="2"/>
  <c r="G341" i="2"/>
  <c r="F342" i="2"/>
  <c r="G342" i="2"/>
  <c r="F343" i="2"/>
  <c r="G343" i="2"/>
  <c r="F344" i="2"/>
  <c r="G344" i="2"/>
  <c r="F345" i="2"/>
  <c r="G345" i="2"/>
  <c r="F346" i="2"/>
  <c r="G346" i="2"/>
  <c r="F347" i="2"/>
  <c r="G347" i="2"/>
  <c r="F348" i="2"/>
  <c r="G348" i="2"/>
  <c r="F349" i="2"/>
  <c r="G349" i="2"/>
  <c r="F350" i="2"/>
  <c r="G350" i="2"/>
  <c r="F351" i="2"/>
  <c r="G351" i="2"/>
  <c r="F352" i="2"/>
  <c r="G352" i="2"/>
  <c r="F353" i="2"/>
  <c r="G353" i="2"/>
  <c r="F354" i="2"/>
  <c r="G354" i="2"/>
  <c r="F355" i="2"/>
  <c r="G355" i="2"/>
  <c r="F356" i="2"/>
  <c r="G356" i="2"/>
  <c r="F357" i="2"/>
  <c r="G357" i="2"/>
  <c r="F358" i="2"/>
  <c r="G358" i="2"/>
  <c r="F359" i="2"/>
  <c r="G359" i="2"/>
  <c r="F360" i="2"/>
  <c r="G360" i="2"/>
  <c r="F361" i="2"/>
  <c r="G361" i="2"/>
  <c r="F362" i="2"/>
  <c r="G362" i="2"/>
  <c r="F363" i="2"/>
  <c r="G363" i="2"/>
  <c r="F364" i="2"/>
  <c r="G364" i="2"/>
  <c r="F365" i="2"/>
  <c r="G365" i="2"/>
  <c r="F366" i="2"/>
  <c r="G366" i="2"/>
  <c r="F367" i="2"/>
  <c r="G367" i="2"/>
  <c r="F368" i="2"/>
  <c r="G368" i="2"/>
  <c r="F369" i="2"/>
  <c r="G369" i="2"/>
  <c r="F370" i="2"/>
  <c r="G370" i="2"/>
  <c r="F371" i="2"/>
  <c r="G371" i="2"/>
  <c r="F372" i="2"/>
  <c r="G372" i="2"/>
  <c r="F373" i="2"/>
  <c r="G373" i="2"/>
  <c r="F374" i="2"/>
  <c r="G374" i="2"/>
  <c r="F375" i="2"/>
  <c r="G375" i="2"/>
  <c r="F376" i="2"/>
  <c r="G376" i="2"/>
  <c r="F377" i="2"/>
  <c r="G377" i="2"/>
  <c r="F378" i="2"/>
  <c r="G378" i="2"/>
  <c r="F379" i="2"/>
  <c r="G379" i="2"/>
  <c r="F380" i="2"/>
  <c r="G380" i="2"/>
  <c r="F381" i="2"/>
  <c r="G381" i="2"/>
  <c r="F382" i="2"/>
  <c r="G382" i="2"/>
  <c r="F383" i="2"/>
  <c r="G383" i="2"/>
  <c r="F384" i="2"/>
  <c r="G384" i="2"/>
  <c r="F385" i="2"/>
  <c r="G385" i="2"/>
  <c r="F386" i="2"/>
  <c r="G386" i="2"/>
  <c r="F387" i="2"/>
  <c r="G387" i="2"/>
  <c r="F388" i="2"/>
  <c r="G388" i="2"/>
  <c r="F389" i="2"/>
  <c r="G389" i="2"/>
  <c r="F390" i="2"/>
  <c r="G390" i="2"/>
  <c r="F391" i="2"/>
  <c r="G391" i="2"/>
  <c r="F392" i="2"/>
  <c r="G392" i="2"/>
  <c r="F393" i="2"/>
  <c r="G393" i="2"/>
  <c r="F394" i="2"/>
  <c r="G394" i="2"/>
  <c r="F395" i="2"/>
  <c r="G395" i="2"/>
  <c r="F396" i="2"/>
  <c r="G396" i="2"/>
  <c r="F397" i="2"/>
  <c r="G397" i="2"/>
  <c r="F398" i="2"/>
  <c r="G398" i="2"/>
  <c r="F399" i="2"/>
  <c r="G399" i="2"/>
  <c r="F400" i="2"/>
  <c r="G400" i="2"/>
  <c r="F401" i="2"/>
  <c r="G401" i="2"/>
  <c r="F402" i="2"/>
  <c r="G402" i="2"/>
  <c r="F303" i="2"/>
  <c r="G303" i="2"/>
  <c r="F204" i="2"/>
  <c r="G204" i="2"/>
  <c r="F205" i="2"/>
  <c r="G205" i="2"/>
  <c r="F206" i="2"/>
  <c r="G206" i="2"/>
  <c r="F207" i="2"/>
  <c r="G207" i="2"/>
  <c r="F208" i="2"/>
  <c r="G208" i="2"/>
  <c r="F209" i="2"/>
  <c r="G209" i="2"/>
  <c r="F210" i="2"/>
  <c r="G210" i="2"/>
  <c r="F211" i="2"/>
  <c r="G211" i="2"/>
  <c r="F212" i="2"/>
  <c r="G212" i="2"/>
  <c r="F213" i="2"/>
  <c r="G213" i="2"/>
  <c r="F214" i="2"/>
  <c r="G214" i="2"/>
  <c r="F215" i="2"/>
  <c r="G215" i="2"/>
  <c r="F216" i="2"/>
  <c r="G216" i="2"/>
  <c r="F217" i="2"/>
  <c r="G217" i="2"/>
  <c r="F218" i="2"/>
  <c r="G218" i="2"/>
  <c r="F219" i="2"/>
  <c r="G219" i="2"/>
  <c r="F220" i="2"/>
  <c r="G220" i="2"/>
  <c r="F221" i="2"/>
  <c r="G221" i="2"/>
  <c r="F222" i="2"/>
  <c r="G222" i="2"/>
  <c r="F223" i="2"/>
  <c r="G223" i="2"/>
  <c r="F224" i="2"/>
  <c r="G224" i="2"/>
  <c r="F225" i="2"/>
  <c r="G225" i="2"/>
  <c r="F226" i="2"/>
  <c r="G226" i="2"/>
  <c r="F227" i="2"/>
  <c r="G227" i="2"/>
  <c r="F228" i="2"/>
  <c r="G228" i="2"/>
  <c r="F229" i="2"/>
  <c r="G229" i="2"/>
  <c r="F230" i="2"/>
  <c r="G230" i="2"/>
  <c r="F231" i="2"/>
  <c r="G231" i="2"/>
  <c r="F232" i="2"/>
  <c r="G232" i="2"/>
  <c r="F233" i="2"/>
  <c r="G233" i="2"/>
  <c r="F234" i="2"/>
  <c r="G234" i="2"/>
  <c r="F235" i="2"/>
  <c r="G235" i="2"/>
  <c r="F236" i="2"/>
  <c r="G236" i="2"/>
  <c r="F237" i="2"/>
  <c r="G237" i="2"/>
  <c r="F238" i="2"/>
  <c r="G238" i="2"/>
  <c r="F239" i="2"/>
  <c r="G239" i="2"/>
  <c r="F240" i="2"/>
  <c r="G240" i="2"/>
  <c r="F241" i="2"/>
  <c r="G241" i="2"/>
  <c r="F242" i="2"/>
  <c r="G242" i="2"/>
  <c r="F243" i="2"/>
  <c r="G243" i="2"/>
  <c r="F244" i="2"/>
  <c r="G244" i="2"/>
  <c r="F245" i="2"/>
  <c r="G245" i="2"/>
  <c r="F246" i="2"/>
  <c r="G246" i="2"/>
  <c r="F247" i="2"/>
  <c r="G247" i="2"/>
  <c r="F248" i="2"/>
  <c r="G248" i="2"/>
  <c r="F249" i="2"/>
  <c r="G249" i="2"/>
  <c r="F250" i="2"/>
  <c r="G250" i="2"/>
  <c r="F251" i="2"/>
  <c r="G251" i="2"/>
  <c r="F252" i="2"/>
  <c r="G252" i="2"/>
  <c r="F253" i="2"/>
  <c r="G253" i="2"/>
  <c r="F254" i="2"/>
  <c r="G254" i="2"/>
  <c r="F255" i="2"/>
  <c r="G255" i="2"/>
  <c r="F256" i="2"/>
  <c r="G256" i="2"/>
  <c r="F257" i="2"/>
  <c r="G257" i="2"/>
  <c r="F258" i="2"/>
  <c r="G258" i="2"/>
  <c r="F259" i="2"/>
  <c r="G259" i="2"/>
  <c r="F260" i="2"/>
  <c r="G260" i="2"/>
  <c r="F261" i="2"/>
  <c r="G261" i="2"/>
  <c r="F262" i="2"/>
  <c r="G262" i="2"/>
  <c r="F263" i="2"/>
  <c r="G263" i="2"/>
  <c r="F264" i="2"/>
  <c r="G264" i="2"/>
  <c r="F265" i="2"/>
  <c r="G265" i="2"/>
  <c r="F266" i="2"/>
  <c r="G266" i="2"/>
  <c r="F267" i="2"/>
  <c r="G267" i="2"/>
  <c r="F268" i="2"/>
  <c r="G268" i="2"/>
  <c r="F269" i="2"/>
  <c r="G269" i="2"/>
  <c r="F270" i="2"/>
  <c r="G270" i="2"/>
  <c r="F271" i="2"/>
  <c r="G271" i="2"/>
  <c r="F272" i="2"/>
  <c r="G272" i="2"/>
  <c r="F273" i="2"/>
  <c r="G273" i="2"/>
  <c r="F274" i="2"/>
  <c r="G274" i="2"/>
  <c r="F275" i="2"/>
  <c r="G275" i="2"/>
  <c r="F276" i="2"/>
  <c r="G276" i="2"/>
  <c r="F277" i="2"/>
  <c r="G277" i="2"/>
  <c r="F278" i="2"/>
  <c r="G278" i="2"/>
  <c r="F279" i="2"/>
  <c r="G279" i="2"/>
  <c r="F280" i="2"/>
  <c r="G280" i="2"/>
  <c r="F281" i="2"/>
  <c r="G281" i="2"/>
  <c r="F282" i="2"/>
  <c r="G282" i="2"/>
  <c r="F283" i="2"/>
  <c r="G283" i="2"/>
  <c r="F284" i="2"/>
  <c r="G284" i="2"/>
  <c r="F285" i="2"/>
  <c r="G285" i="2"/>
  <c r="F286" i="2"/>
  <c r="G286" i="2"/>
  <c r="F287" i="2"/>
  <c r="G287" i="2"/>
  <c r="F288" i="2"/>
  <c r="G288" i="2"/>
  <c r="F289" i="2"/>
  <c r="G289" i="2"/>
  <c r="F290" i="2"/>
  <c r="G290" i="2"/>
  <c r="F291" i="2"/>
  <c r="G291" i="2"/>
  <c r="F292" i="2"/>
  <c r="G292" i="2"/>
  <c r="F293" i="2"/>
  <c r="G293" i="2"/>
  <c r="F294" i="2"/>
  <c r="G294" i="2"/>
  <c r="F295" i="2"/>
  <c r="G295" i="2"/>
  <c r="F296" i="2"/>
  <c r="G296" i="2"/>
  <c r="F297" i="2"/>
  <c r="G297" i="2"/>
  <c r="F298" i="2"/>
  <c r="G298" i="2"/>
  <c r="F299" i="2"/>
  <c r="G299" i="2"/>
  <c r="F300" i="2"/>
  <c r="G300" i="2"/>
  <c r="F301" i="2"/>
  <c r="G301" i="2"/>
  <c r="F302" i="2"/>
  <c r="G302" i="2"/>
  <c r="F203" i="2"/>
  <c r="G203" i="2"/>
  <c r="F184" i="2"/>
  <c r="G184" i="2"/>
  <c r="F185" i="2"/>
  <c r="G185" i="2"/>
  <c r="F186" i="2"/>
  <c r="G186" i="2"/>
  <c r="F187" i="2"/>
  <c r="G187" i="2"/>
  <c r="F188" i="2"/>
  <c r="G188" i="2"/>
  <c r="F189" i="2"/>
  <c r="G189" i="2"/>
  <c r="F190" i="2"/>
  <c r="G190" i="2"/>
  <c r="F191" i="2"/>
  <c r="G191" i="2"/>
  <c r="F192" i="2"/>
  <c r="G192" i="2"/>
  <c r="F193" i="2"/>
  <c r="G193" i="2"/>
  <c r="F194" i="2"/>
  <c r="G194" i="2"/>
  <c r="F195" i="2"/>
  <c r="G195" i="2"/>
  <c r="F196" i="2"/>
  <c r="G196" i="2"/>
  <c r="F197" i="2"/>
  <c r="G197" i="2"/>
  <c r="F198" i="2"/>
  <c r="G198" i="2"/>
  <c r="F199" i="2"/>
  <c r="G199" i="2"/>
  <c r="F200" i="2"/>
  <c r="G200" i="2"/>
  <c r="F201" i="2"/>
  <c r="G201" i="2"/>
  <c r="F202" i="2"/>
  <c r="G202" i="2"/>
  <c r="F183" i="2"/>
  <c r="G183" i="2"/>
  <c r="F164" i="2"/>
  <c r="G164" i="2"/>
  <c r="F165" i="2"/>
  <c r="G165" i="2"/>
  <c r="F166" i="2"/>
  <c r="G166" i="2"/>
  <c r="F167" i="2"/>
  <c r="G167" i="2"/>
  <c r="F168" i="2"/>
  <c r="G168" i="2"/>
  <c r="F169" i="2"/>
  <c r="G169" i="2"/>
  <c r="F170" i="2"/>
  <c r="G170" i="2"/>
  <c r="F171" i="2"/>
  <c r="G171" i="2"/>
  <c r="F172" i="2"/>
  <c r="G172" i="2"/>
  <c r="F173" i="2"/>
  <c r="G173" i="2"/>
  <c r="F174" i="2"/>
  <c r="G174" i="2"/>
  <c r="F175" i="2"/>
  <c r="G175" i="2"/>
  <c r="F176" i="2"/>
  <c r="G176" i="2"/>
  <c r="F177" i="2"/>
  <c r="G177" i="2"/>
  <c r="F178" i="2"/>
  <c r="G178" i="2"/>
  <c r="F179" i="2"/>
  <c r="G179" i="2"/>
  <c r="F180" i="2"/>
  <c r="G180" i="2"/>
  <c r="F181" i="2"/>
  <c r="G181" i="2"/>
  <c r="F182" i="2"/>
  <c r="G182" i="2"/>
  <c r="F163" i="2"/>
  <c r="G163" i="2"/>
  <c r="F144" i="2"/>
  <c r="G144" i="2"/>
  <c r="F145" i="2"/>
  <c r="G145" i="2"/>
  <c r="F146" i="2"/>
  <c r="G146" i="2"/>
  <c r="F147" i="2"/>
  <c r="G147" i="2"/>
  <c r="F148" i="2"/>
  <c r="G148" i="2"/>
  <c r="F149" i="2"/>
  <c r="G149" i="2"/>
  <c r="F150" i="2"/>
  <c r="G150" i="2"/>
  <c r="F151" i="2"/>
  <c r="G151" i="2"/>
  <c r="F152" i="2"/>
  <c r="G152" i="2"/>
  <c r="F153" i="2"/>
  <c r="G153" i="2"/>
  <c r="F154" i="2"/>
  <c r="G154" i="2"/>
  <c r="F155" i="2"/>
  <c r="G155" i="2"/>
  <c r="F156" i="2"/>
  <c r="G156" i="2"/>
  <c r="F157" i="2"/>
  <c r="G157" i="2"/>
  <c r="F158" i="2"/>
  <c r="G158" i="2"/>
  <c r="F159" i="2"/>
  <c r="G159" i="2"/>
  <c r="F160" i="2"/>
  <c r="G160" i="2"/>
  <c r="F161" i="2"/>
  <c r="G161" i="2"/>
  <c r="F162" i="2"/>
  <c r="G162" i="2"/>
  <c r="F143" i="2"/>
  <c r="G143" i="2"/>
  <c r="F124" i="2"/>
  <c r="G124" i="2"/>
  <c r="F125" i="2"/>
  <c r="G125" i="2"/>
  <c r="F126" i="2"/>
  <c r="G126" i="2"/>
  <c r="F127" i="2"/>
  <c r="G127" i="2"/>
  <c r="F128" i="2"/>
  <c r="G128" i="2"/>
  <c r="F129" i="2"/>
  <c r="G129" i="2"/>
  <c r="F130" i="2"/>
  <c r="G130" i="2"/>
  <c r="F131" i="2"/>
  <c r="G131" i="2"/>
  <c r="F132" i="2"/>
  <c r="G132" i="2"/>
  <c r="F133" i="2"/>
  <c r="G133" i="2"/>
  <c r="F134" i="2"/>
  <c r="G134" i="2"/>
  <c r="F135" i="2"/>
  <c r="G135" i="2"/>
  <c r="F136" i="2"/>
  <c r="G136" i="2"/>
  <c r="F137" i="2"/>
  <c r="G137" i="2"/>
  <c r="F138" i="2"/>
  <c r="G138" i="2"/>
  <c r="F139" i="2"/>
  <c r="G139" i="2"/>
  <c r="F140" i="2"/>
  <c r="G140" i="2"/>
  <c r="F141" i="2"/>
  <c r="G141" i="2"/>
  <c r="F142" i="2"/>
  <c r="G142" i="2"/>
  <c r="F123" i="2"/>
  <c r="G123" i="2"/>
  <c r="F104" i="2"/>
  <c r="G104" i="2"/>
  <c r="F105" i="2"/>
  <c r="G105" i="2"/>
  <c r="F106" i="2"/>
  <c r="G106" i="2"/>
  <c r="F107" i="2"/>
  <c r="G107" i="2"/>
  <c r="F108" i="2"/>
  <c r="G108" i="2"/>
  <c r="F109" i="2"/>
  <c r="G109" i="2"/>
  <c r="F110" i="2"/>
  <c r="G110" i="2"/>
  <c r="F111" i="2"/>
  <c r="G111" i="2"/>
  <c r="F112" i="2"/>
  <c r="G112" i="2"/>
  <c r="F113" i="2"/>
  <c r="G113" i="2"/>
  <c r="F114" i="2"/>
  <c r="G114" i="2"/>
  <c r="F115" i="2"/>
  <c r="G115" i="2"/>
  <c r="F116" i="2"/>
  <c r="G116" i="2"/>
  <c r="F117" i="2"/>
  <c r="G117" i="2"/>
  <c r="F118" i="2"/>
  <c r="G118" i="2"/>
  <c r="F119" i="2"/>
  <c r="G119" i="2"/>
  <c r="F120" i="2"/>
  <c r="G120" i="2"/>
  <c r="F121" i="2"/>
  <c r="G121" i="2"/>
  <c r="F122" i="2"/>
  <c r="G122" i="2"/>
  <c r="F103" i="2"/>
  <c r="G103" i="2"/>
  <c r="F94" i="2"/>
  <c r="G94" i="2"/>
  <c r="F95" i="2"/>
  <c r="G95" i="2"/>
  <c r="F96" i="2"/>
  <c r="G96" i="2"/>
  <c r="F97" i="2"/>
  <c r="G97" i="2"/>
  <c r="F98" i="2"/>
  <c r="G98" i="2"/>
  <c r="F99" i="2"/>
  <c r="G99" i="2"/>
  <c r="F100" i="2"/>
  <c r="G100" i="2"/>
  <c r="F101" i="2"/>
  <c r="G101" i="2"/>
  <c r="F102" i="2"/>
  <c r="G102" i="2"/>
  <c r="F93" i="2"/>
  <c r="G93" i="2"/>
  <c r="F84" i="2"/>
  <c r="G84" i="2"/>
  <c r="F85" i="2"/>
  <c r="G85" i="2"/>
  <c r="F86" i="2"/>
  <c r="G86" i="2"/>
  <c r="F87" i="2"/>
  <c r="G87" i="2"/>
  <c r="F88" i="2"/>
  <c r="G88" i="2"/>
  <c r="F89" i="2"/>
  <c r="G89" i="2"/>
  <c r="F90" i="2"/>
  <c r="G90" i="2"/>
  <c r="F91" i="2"/>
  <c r="G91" i="2"/>
  <c r="F92" i="2"/>
  <c r="G92" i="2"/>
  <c r="F83" i="2"/>
  <c r="G83" i="2"/>
  <c r="F74" i="2"/>
  <c r="G74" i="2"/>
  <c r="F75" i="2"/>
  <c r="G75" i="2"/>
  <c r="F76" i="2"/>
  <c r="G76" i="2"/>
  <c r="F77" i="2"/>
  <c r="G77" i="2"/>
  <c r="F78" i="2"/>
  <c r="G78" i="2"/>
  <c r="F79" i="2"/>
  <c r="G79" i="2"/>
  <c r="F80" i="2"/>
  <c r="G80" i="2"/>
  <c r="F81" i="2"/>
  <c r="G81" i="2"/>
  <c r="F82" i="2"/>
  <c r="G82" i="2"/>
  <c r="F73" i="2"/>
  <c r="G73" i="2"/>
  <c r="F64" i="2"/>
  <c r="G64" i="2"/>
  <c r="F65" i="2"/>
  <c r="G65" i="2"/>
  <c r="F66" i="2"/>
  <c r="G66" i="2"/>
  <c r="F67" i="2"/>
  <c r="G67" i="2"/>
  <c r="F68" i="2"/>
  <c r="G68" i="2"/>
  <c r="F69" i="2"/>
  <c r="G69" i="2"/>
  <c r="F70" i="2"/>
  <c r="G70" i="2"/>
  <c r="F71" i="2"/>
  <c r="G71" i="2"/>
  <c r="F72" i="2"/>
  <c r="G72" i="2"/>
  <c r="F63" i="2"/>
  <c r="G6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53" i="2"/>
  <c r="G5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G50" i="2"/>
  <c r="F51" i="2"/>
  <c r="G51" i="2"/>
  <c r="F52" i="2"/>
  <c r="G52" i="2"/>
  <c r="F43" i="2"/>
  <c r="G4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F42" i="2"/>
  <c r="G42" i="2"/>
  <c r="F33" i="2"/>
  <c r="G3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23" i="2"/>
  <c r="G23" i="2"/>
  <c r="G14" i="2"/>
  <c r="G15" i="2"/>
  <c r="G16" i="2"/>
  <c r="G17" i="2"/>
  <c r="G18" i="2"/>
  <c r="G19" i="2"/>
  <c r="G20" i="2"/>
  <c r="G21" i="2"/>
  <c r="G22" i="2"/>
  <c r="F14" i="2"/>
  <c r="F15" i="2"/>
  <c r="F16" i="2"/>
  <c r="F17" i="2"/>
  <c r="F18" i="2"/>
  <c r="F19" i="2"/>
  <c r="F20" i="2"/>
  <c r="F21" i="2"/>
  <c r="F22" i="2"/>
  <c r="F13" i="2"/>
  <c r="G13" i="2"/>
  <c r="Q25" i="5" l="1"/>
  <c r="S25" i="5" s="1"/>
  <c r="X25" i="5"/>
  <c r="AG25" i="5" s="1"/>
  <c r="AI24" i="4"/>
  <c r="AK24" i="4" s="1"/>
  <c r="AH24" i="4"/>
  <c r="I145" i="1"/>
  <c r="J145" i="1" s="1"/>
  <c r="K145" i="1" s="1"/>
  <c r="N145" i="1" s="1"/>
  <c r="AF145" i="1" s="1"/>
  <c r="AM145" i="1" s="1"/>
  <c r="AN145" i="1" s="1"/>
  <c r="AP145" i="1" s="1"/>
  <c r="AR145" i="1" s="1"/>
  <c r="I143" i="1"/>
  <c r="J143" i="1" s="1"/>
  <c r="K143" i="1" s="1"/>
  <c r="AH146" i="1"/>
  <c r="BG146" i="1"/>
  <c r="L145" i="1"/>
  <c r="N144" i="1"/>
  <c r="AF144" i="1" s="1"/>
  <c r="AM144" i="1" s="1"/>
  <c r="AN144" i="1" s="1"/>
  <c r="AP144" i="1" s="1"/>
  <c r="AR144" i="1" s="1"/>
  <c r="L144" i="1"/>
  <c r="N143" i="1"/>
  <c r="AF143" i="1" s="1"/>
  <c r="AM143" i="1" s="1"/>
  <c r="AN143" i="1" s="1"/>
  <c r="AP143" i="1" s="1"/>
  <c r="AR143" i="1" s="1"/>
  <c r="L143" i="1"/>
  <c r="AL105" i="1"/>
  <c r="AK105" i="1"/>
  <c r="I104" i="1"/>
  <c r="J104" i="1" s="1"/>
  <c r="K104" i="1" s="1"/>
  <c r="X105" i="1"/>
  <c r="Y105" i="1"/>
  <c r="T106" i="1"/>
  <c r="V106" i="1" s="1"/>
  <c r="AA106" i="1"/>
  <c r="AJ106" i="1" s="1"/>
  <c r="AD29" i="1"/>
  <c r="H26" i="4"/>
  <c r="I26" i="4" s="1"/>
  <c r="G26" i="4"/>
  <c r="AO26" i="4"/>
  <c r="F26" i="4"/>
  <c r="D27" i="4"/>
  <c r="AR25" i="4"/>
  <c r="AP25" i="4"/>
  <c r="AV25" i="4"/>
  <c r="AT25" i="4"/>
  <c r="V32" i="4"/>
  <c r="AN32" i="4"/>
  <c r="J32" i="4"/>
  <c r="B33" i="4"/>
  <c r="X32" i="4"/>
  <c r="E37" i="3"/>
  <c r="E39" i="3"/>
  <c r="AH25" i="5" l="1"/>
  <c r="AI25" i="5"/>
  <c r="V25" i="5"/>
  <c r="U25" i="5"/>
  <c r="AA146" i="1"/>
  <c r="AJ146" i="1" s="1"/>
  <c r="T146" i="1"/>
  <c r="V146" i="1" s="1"/>
  <c r="AK106" i="1"/>
  <c r="AL106" i="1"/>
  <c r="I106" i="1" s="1"/>
  <c r="J106" i="1" s="1"/>
  <c r="K106" i="1" s="1"/>
  <c r="N104" i="1"/>
  <c r="AF104" i="1" s="1"/>
  <c r="AM104" i="1" s="1"/>
  <c r="AN104" i="1" s="1"/>
  <c r="AP104" i="1" s="1"/>
  <c r="AR104" i="1" s="1"/>
  <c r="L104" i="1"/>
  <c r="Y106" i="1"/>
  <c r="X106" i="1"/>
  <c r="I105" i="1"/>
  <c r="J105" i="1" s="1"/>
  <c r="K105" i="1" s="1"/>
  <c r="X33" i="4"/>
  <c r="V33" i="4"/>
  <c r="B34" i="4"/>
  <c r="AN33" i="4"/>
  <c r="J33" i="4"/>
  <c r="H27" i="4"/>
  <c r="I27" i="4" s="1"/>
  <c r="AO27" i="4"/>
  <c r="F27" i="4"/>
  <c r="G27" i="4"/>
  <c r="D28" i="4"/>
  <c r="AX25" i="4"/>
  <c r="AV26" i="4"/>
  <c r="AT26" i="4"/>
  <c r="AP26" i="4"/>
  <c r="AR26" i="4"/>
  <c r="E40" i="3"/>
  <c r="E41" i="3"/>
  <c r="E42" i="3" s="1"/>
  <c r="H25" i="5" l="1"/>
  <c r="I25" i="5" s="1"/>
  <c r="J25" i="5" s="1"/>
  <c r="Y146" i="1"/>
  <c r="X146" i="1"/>
  <c r="AL146" i="1"/>
  <c r="AK146" i="1"/>
  <c r="L106" i="1"/>
  <c r="N106" i="1"/>
  <c r="AF106" i="1" s="1"/>
  <c r="AM106" i="1" s="1"/>
  <c r="AN106" i="1" s="1"/>
  <c r="AP106" i="1" s="1"/>
  <c r="AR106" i="1" s="1"/>
  <c r="L105" i="1"/>
  <c r="N105" i="1"/>
  <c r="AF105" i="1" s="1"/>
  <c r="AM105" i="1" s="1"/>
  <c r="AN105" i="1" s="1"/>
  <c r="AP105" i="1" s="1"/>
  <c r="AR105" i="1" s="1"/>
  <c r="F28" i="4"/>
  <c r="G28" i="4"/>
  <c r="AO28" i="4"/>
  <c r="H28" i="4"/>
  <c r="I28" i="4" s="1"/>
  <c r="D29" i="4"/>
  <c r="AR27" i="4"/>
  <c r="AT27" i="4"/>
  <c r="AP27" i="4"/>
  <c r="AV27" i="4"/>
  <c r="AN34" i="4"/>
  <c r="J34" i="4"/>
  <c r="X34" i="4"/>
  <c r="V34" i="4"/>
  <c r="Z25" i="4"/>
  <c r="AZ25" i="4"/>
  <c r="AX26" i="4"/>
  <c r="BC19" i="1"/>
  <c r="BE19" i="1" s="1"/>
  <c r="AH19" i="1" s="1"/>
  <c r="BA19" i="1"/>
  <c r="G41" i="3"/>
  <c r="C18" i="3"/>
  <c r="K25" i="5" l="1"/>
  <c r="E26" i="5"/>
  <c r="I146" i="1"/>
  <c r="J146" i="1" s="1"/>
  <c r="K146" i="1" s="1"/>
  <c r="L146" i="1" s="1"/>
  <c r="N146" i="1"/>
  <c r="AF146" i="1" s="1"/>
  <c r="AM146" i="1" s="1"/>
  <c r="AN146" i="1" s="1"/>
  <c r="AP146" i="1" s="1"/>
  <c r="AR146" i="1" s="1"/>
  <c r="BG19" i="1"/>
  <c r="T19" i="1"/>
  <c r="V19" i="1" s="1"/>
  <c r="AA19" i="1"/>
  <c r="L25" i="4"/>
  <c r="N25" i="4" s="1"/>
  <c r="S25" i="4"/>
  <c r="AB25" i="4" s="1"/>
  <c r="AP28" i="4"/>
  <c r="AV28" i="4"/>
  <c r="AT28" i="4"/>
  <c r="AR28" i="4"/>
  <c r="Z26" i="4"/>
  <c r="AZ26" i="4"/>
  <c r="AO29" i="4"/>
  <c r="G29" i="4"/>
  <c r="H29" i="4"/>
  <c r="I29" i="4" s="1"/>
  <c r="F29" i="4"/>
  <c r="D30" i="4"/>
  <c r="AX27" i="4"/>
  <c r="G26" i="5" l="1"/>
  <c r="L26" i="5"/>
  <c r="AU26" i="5"/>
  <c r="M26" i="5"/>
  <c r="N26" i="5" s="1"/>
  <c r="Z27" i="4"/>
  <c r="AZ27" i="4"/>
  <c r="L26" i="4"/>
  <c r="N26" i="4" s="1"/>
  <c r="S26" i="4"/>
  <c r="AB26" i="4" s="1"/>
  <c r="AX28" i="4"/>
  <c r="H30" i="4"/>
  <c r="I30" i="4" s="1"/>
  <c r="G30" i="4"/>
  <c r="AO30" i="4"/>
  <c r="F30" i="4"/>
  <c r="D31" i="4"/>
  <c r="AV29" i="4"/>
  <c r="AT29" i="4"/>
  <c r="AR29" i="4"/>
  <c r="AP29" i="4"/>
  <c r="AC25" i="4"/>
  <c r="AD25" i="4"/>
  <c r="Q25" i="4"/>
  <c r="P25" i="4"/>
  <c r="AX26" i="5" l="1"/>
  <c r="AV26" i="5"/>
  <c r="BB26" i="5"/>
  <c r="AZ26" i="5"/>
  <c r="AE25" i="4"/>
  <c r="AF25" i="4" s="1"/>
  <c r="AX29" i="4"/>
  <c r="Z29" i="4" s="1"/>
  <c r="AC26" i="4"/>
  <c r="AD26" i="4"/>
  <c r="AO31" i="4"/>
  <c r="F31" i="4"/>
  <c r="H31" i="4"/>
  <c r="I31" i="4" s="1"/>
  <c r="G31" i="4"/>
  <c r="D32" i="4"/>
  <c r="P26" i="4"/>
  <c r="Q26" i="4"/>
  <c r="AR30" i="4"/>
  <c r="AP30" i="4"/>
  <c r="AV30" i="4"/>
  <c r="AT30" i="4"/>
  <c r="Z28" i="4"/>
  <c r="AZ28" i="4"/>
  <c r="L27" i="4"/>
  <c r="N27" i="4" s="1"/>
  <c r="S27" i="4"/>
  <c r="AB27" i="4" s="1"/>
  <c r="Y19" i="1"/>
  <c r="AZ29" i="4" l="1"/>
  <c r="BD26" i="5"/>
  <c r="AI25" i="4"/>
  <c r="AK25" i="4" s="1"/>
  <c r="AH25" i="4"/>
  <c r="X19" i="1"/>
  <c r="P27" i="4"/>
  <c r="Q27" i="4"/>
  <c r="L29" i="4"/>
  <c r="N29" i="4" s="1"/>
  <c r="S29" i="4"/>
  <c r="AB29" i="4" s="1"/>
  <c r="AD27" i="4"/>
  <c r="AC27" i="4"/>
  <c r="AX30" i="4"/>
  <c r="H32" i="4"/>
  <c r="I32" i="4" s="1"/>
  <c r="F32" i="4"/>
  <c r="AO32" i="4"/>
  <c r="G32" i="4"/>
  <c r="D33" i="4"/>
  <c r="L28" i="4"/>
  <c r="N28" i="4" s="1"/>
  <c r="S28" i="4"/>
  <c r="AB28" i="4" s="1"/>
  <c r="AR31" i="4"/>
  <c r="AT31" i="4"/>
  <c r="AP31" i="4"/>
  <c r="AV31" i="4"/>
  <c r="AE26" i="4"/>
  <c r="AF26" i="4" s="1"/>
  <c r="BF26" i="5" l="1"/>
  <c r="AE26" i="5"/>
  <c r="AI26" i="4"/>
  <c r="AK26" i="4" s="1"/>
  <c r="AH26" i="4"/>
  <c r="AE27" i="4"/>
  <c r="AF27" i="4" s="1"/>
  <c r="AX31" i="4"/>
  <c r="AZ31" i="4" s="1"/>
  <c r="AC29" i="4"/>
  <c r="AD29" i="4"/>
  <c r="AD28" i="4"/>
  <c r="AC28" i="4"/>
  <c r="Z30" i="4"/>
  <c r="AZ30" i="4"/>
  <c r="Q29" i="4"/>
  <c r="P29" i="4"/>
  <c r="Z31" i="4"/>
  <c r="Q28" i="4"/>
  <c r="P28" i="4"/>
  <c r="AR32" i="4"/>
  <c r="AP32" i="4"/>
  <c r="AT32" i="4"/>
  <c r="AV32" i="4"/>
  <c r="AO33" i="4"/>
  <c r="G33" i="4"/>
  <c r="H33" i="4"/>
  <c r="I33" i="4" s="1"/>
  <c r="F33" i="4"/>
  <c r="D34" i="4"/>
  <c r="X26" i="5" l="1"/>
  <c r="AG26" i="5" s="1"/>
  <c r="Q26" i="5"/>
  <c r="S26" i="5" s="1"/>
  <c r="AI27" i="4"/>
  <c r="AK27" i="4" s="1"/>
  <c r="AH27" i="4"/>
  <c r="AE28" i="4"/>
  <c r="AF28" i="4" s="1"/>
  <c r="AX32" i="4"/>
  <c r="AO34" i="4"/>
  <c r="F34" i="4"/>
  <c r="H34" i="4"/>
  <c r="I34" i="4" s="1"/>
  <c r="G34" i="4"/>
  <c r="AP33" i="4"/>
  <c r="AV33" i="4"/>
  <c r="AT33" i="4"/>
  <c r="AR33" i="4"/>
  <c r="L31" i="4"/>
  <c r="N31" i="4" s="1"/>
  <c r="S31" i="4"/>
  <c r="AB31" i="4" s="1"/>
  <c r="L30" i="4"/>
  <c r="N30" i="4" s="1"/>
  <c r="S30" i="4"/>
  <c r="AB30" i="4" s="1"/>
  <c r="AE29" i="4"/>
  <c r="AF29" i="4" s="1"/>
  <c r="V26" i="5" l="1"/>
  <c r="U26" i="5"/>
  <c r="AI26" i="5"/>
  <c r="AH26" i="5"/>
  <c r="AI28" i="4"/>
  <c r="AK28" i="4" s="1"/>
  <c r="AH28" i="4"/>
  <c r="AI29" i="4"/>
  <c r="AK29" i="4" s="1"/>
  <c r="AH29" i="4"/>
  <c r="P31" i="4"/>
  <c r="Q31" i="4"/>
  <c r="AX33" i="4"/>
  <c r="AC30" i="4"/>
  <c r="AD30" i="4"/>
  <c r="AP34" i="4"/>
  <c r="AV34" i="4"/>
  <c r="AT34" i="4"/>
  <c r="AR34" i="4"/>
  <c r="Q30" i="4"/>
  <c r="P30" i="4"/>
  <c r="Z32" i="4"/>
  <c r="AZ32" i="4"/>
  <c r="AD31" i="4"/>
  <c r="AC31" i="4"/>
  <c r="AE31" i="4" l="1"/>
  <c r="AF31" i="4" s="1"/>
  <c r="AI31" i="4" s="1"/>
  <c r="AK31" i="4" s="1"/>
  <c r="H26" i="5"/>
  <c r="I26" i="5" s="1"/>
  <c r="J26" i="5" s="1"/>
  <c r="AE30" i="4"/>
  <c r="AF30" i="4" s="1"/>
  <c r="AH31" i="4"/>
  <c r="Z33" i="4"/>
  <c r="AZ33" i="4"/>
  <c r="AX34" i="4"/>
  <c r="L32" i="4"/>
  <c r="N32" i="4" s="1"/>
  <c r="S32" i="4"/>
  <c r="AB32" i="4" s="1"/>
  <c r="E27" i="5" l="1"/>
  <c r="K26" i="5"/>
  <c r="AI30" i="4"/>
  <c r="AK30" i="4" s="1"/>
  <c r="AH30" i="4"/>
  <c r="Q32" i="4"/>
  <c r="P32" i="4"/>
  <c r="Z34" i="4"/>
  <c r="AZ34" i="4"/>
  <c r="AC32" i="4"/>
  <c r="AD32" i="4"/>
  <c r="L33" i="4"/>
  <c r="N33" i="4" s="1"/>
  <c r="S33" i="4"/>
  <c r="AB33" i="4" s="1"/>
  <c r="G27" i="5" l="1"/>
  <c r="AU27" i="5"/>
  <c r="M27" i="5"/>
  <c r="N27" i="5" s="1"/>
  <c r="L27" i="5"/>
  <c r="AD33" i="4"/>
  <c r="AC33" i="4"/>
  <c r="AE33" i="4" s="1"/>
  <c r="AF33" i="4" s="1"/>
  <c r="P33" i="4"/>
  <c r="Q33" i="4"/>
  <c r="L34" i="4"/>
  <c r="N34" i="4" s="1"/>
  <c r="S34" i="4"/>
  <c r="AB34" i="4" s="1"/>
  <c r="AE32" i="4"/>
  <c r="AF32" i="4" s="1"/>
  <c r="AV27" i="5" l="1"/>
  <c r="AX27" i="5"/>
  <c r="BB27" i="5"/>
  <c r="AZ27" i="5"/>
  <c r="AI32" i="4"/>
  <c r="AK32" i="4" s="1"/>
  <c r="AH32" i="4"/>
  <c r="AI33" i="4"/>
  <c r="AK33" i="4" s="1"/>
  <c r="AH33" i="4"/>
  <c r="AD34" i="4"/>
  <c r="AC34" i="4"/>
  <c r="AE34" i="4" s="1"/>
  <c r="AF34" i="4" s="1"/>
  <c r="Q34" i="4"/>
  <c r="P34" i="4"/>
  <c r="AJ19" i="1"/>
  <c r="AK19" i="1" s="1"/>
  <c r="BD27" i="5" l="1"/>
  <c r="AI34" i="4"/>
  <c r="AK34" i="4" s="1"/>
  <c r="AH34" i="4"/>
  <c r="AL19" i="1"/>
  <c r="BF27" i="5" l="1"/>
  <c r="AE27" i="5"/>
  <c r="I19" i="1"/>
  <c r="J19" i="1" s="1"/>
  <c r="K19" i="1" s="1"/>
  <c r="L19" i="1" s="1"/>
  <c r="BA21" i="1"/>
  <c r="BC20" i="1"/>
  <c r="Q27" i="5" l="1"/>
  <c r="S27" i="5" s="1"/>
  <c r="X27" i="5"/>
  <c r="AG27" i="5" s="1"/>
  <c r="N19" i="1"/>
  <c r="AF19" i="1" s="1"/>
  <c r="AW22" i="1"/>
  <c r="AY20" i="1"/>
  <c r="BA20" i="1"/>
  <c r="BC21" i="1"/>
  <c r="AW20" i="1"/>
  <c r="AW21" i="1"/>
  <c r="AY21" i="1"/>
  <c r="AH27" i="5" l="1"/>
  <c r="AI27" i="5"/>
  <c r="H27" i="5" s="1"/>
  <c r="I27" i="5" s="1"/>
  <c r="J27" i="5" s="1"/>
  <c r="U27" i="5"/>
  <c r="V27" i="5"/>
  <c r="AM19" i="1"/>
  <c r="AN19" i="1" s="1"/>
  <c r="AP19" i="1" s="1"/>
  <c r="AR19" i="1" s="1"/>
  <c r="BE20" i="1"/>
  <c r="AH20" i="1" s="1"/>
  <c r="AA20" i="1" s="1"/>
  <c r="AY22" i="1"/>
  <c r="BA22" i="1"/>
  <c r="BC22" i="1"/>
  <c r="BE21" i="1"/>
  <c r="BA23" i="1"/>
  <c r="E28" i="5" l="1"/>
  <c r="K27" i="5"/>
  <c r="BG20" i="1"/>
  <c r="BG21" i="1"/>
  <c r="AH21" i="1"/>
  <c r="AA21" i="1" s="1"/>
  <c r="AJ20" i="1"/>
  <c r="T20" i="1"/>
  <c r="V20" i="1" s="1"/>
  <c r="AW23" i="1"/>
  <c r="BC23" i="1"/>
  <c r="BE22" i="1"/>
  <c r="AY23" i="1"/>
  <c r="AY24" i="1"/>
  <c r="M28" i="5" l="1"/>
  <c r="N28" i="5" s="1"/>
  <c r="AU28" i="5"/>
  <c r="L28" i="5"/>
  <c r="G28" i="5"/>
  <c r="BG22" i="1"/>
  <c r="AH22" i="1"/>
  <c r="AA22" i="1" s="1"/>
  <c r="AJ21" i="1"/>
  <c r="AL21" i="1" s="1"/>
  <c r="T21" i="1"/>
  <c r="BE23" i="1"/>
  <c r="AH23" i="1" s="1"/>
  <c r="AA23" i="1" s="1"/>
  <c r="BC24" i="1"/>
  <c r="BA24" i="1"/>
  <c r="AW24" i="1"/>
  <c r="BC25" i="1"/>
  <c r="AK20" i="1"/>
  <c r="AL20" i="1"/>
  <c r="Y20" i="1"/>
  <c r="X20" i="1"/>
  <c r="BB28" i="5" l="1"/>
  <c r="AX28" i="5"/>
  <c r="AV28" i="5"/>
  <c r="BD28" i="5" s="1"/>
  <c r="AZ28" i="5"/>
  <c r="I20" i="1"/>
  <c r="J20" i="1" s="1"/>
  <c r="K20" i="1" s="1"/>
  <c r="L20" i="1" s="1"/>
  <c r="V21" i="1"/>
  <c r="X21" i="1" s="1"/>
  <c r="N20" i="1"/>
  <c r="AF20" i="1" s="1"/>
  <c r="AM20" i="1" s="1"/>
  <c r="Y21" i="1"/>
  <c r="AJ23" i="1"/>
  <c r="AK23" i="1" s="1"/>
  <c r="T23" i="1"/>
  <c r="V23" i="1" s="1"/>
  <c r="X23" i="1" s="1"/>
  <c r="AJ22" i="1"/>
  <c r="AK22" i="1" s="1"/>
  <c r="T22" i="1"/>
  <c r="AK21" i="1"/>
  <c r="BG23" i="1"/>
  <c r="BA26" i="1"/>
  <c r="BE24" i="1"/>
  <c r="AY25" i="1"/>
  <c r="BA25" i="1"/>
  <c r="AW25" i="1"/>
  <c r="BC26" i="1"/>
  <c r="AW26" i="1"/>
  <c r="BA27" i="1"/>
  <c r="BF28" i="5" l="1"/>
  <c r="AE28" i="5"/>
  <c r="V22" i="1"/>
  <c r="Y22" i="1" s="1"/>
  <c r="AN20" i="1"/>
  <c r="AP20" i="1" s="1"/>
  <c r="AR20" i="1" s="1"/>
  <c r="AL22" i="1"/>
  <c r="I21" i="1"/>
  <c r="J21" i="1" s="1"/>
  <c r="K21" i="1" s="1"/>
  <c r="BG24" i="1"/>
  <c r="AH24" i="1"/>
  <c r="AA24" i="1" s="1"/>
  <c r="AY26" i="1"/>
  <c r="BE26" i="1" s="1"/>
  <c r="AH26" i="1" s="1"/>
  <c r="AA26" i="1" s="1"/>
  <c r="BE25" i="1"/>
  <c r="AH25" i="1" s="1"/>
  <c r="AA25" i="1" s="1"/>
  <c r="Y23" i="1"/>
  <c r="AL23" i="1"/>
  <c r="AY27" i="1"/>
  <c r="BC27" i="1"/>
  <c r="AW27" i="1"/>
  <c r="AY28" i="1"/>
  <c r="Q28" i="5" l="1"/>
  <c r="S28" i="5" s="1"/>
  <c r="X28" i="5"/>
  <c r="AG28" i="5" s="1"/>
  <c r="X22" i="1"/>
  <c r="I22" i="1"/>
  <c r="J22" i="1" s="1"/>
  <c r="K22" i="1" s="1"/>
  <c r="N22" i="1" s="1"/>
  <c r="AF22" i="1" s="1"/>
  <c r="AM22" i="1" s="1"/>
  <c r="N21" i="1"/>
  <c r="AF21" i="1" s="1"/>
  <c r="AM21" i="1" s="1"/>
  <c r="L21" i="1"/>
  <c r="I23" i="1"/>
  <c r="J23" i="1" s="1"/>
  <c r="K23" i="1" s="1"/>
  <c r="T26" i="1"/>
  <c r="V26" i="1" s="1"/>
  <c r="AJ25" i="1"/>
  <c r="T25" i="1"/>
  <c r="V25" i="1" s="1"/>
  <c r="AJ24" i="1"/>
  <c r="AK24" i="1" s="1"/>
  <c r="T24" i="1"/>
  <c r="BG25" i="1"/>
  <c r="BG26" i="1"/>
  <c r="BE27" i="1"/>
  <c r="AH27" i="1" s="1"/>
  <c r="AA27" i="1" s="1"/>
  <c r="BA28" i="1"/>
  <c r="AW28" i="1"/>
  <c r="BC28" i="1"/>
  <c r="BC29" i="1"/>
  <c r="AH28" i="5" l="1"/>
  <c r="AI28" i="5"/>
  <c r="H28" i="5" s="1"/>
  <c r="I28" i="5" s="1"/>
  <c r="J28" i="5" s="1"/>
  <c r="O13" i="5" s="1"/>
  <c r="O12" i="5" s="1"/>
  <c r="V28" i="5"/>
  <c r="U28" i="5"/>
  <c r="V24" i="1"/>
  <c r="X24" i="1" s="1"/>
  <c r="AN22" i="1"/>
  <c r="AP22" i="1" s="1"/>
  <c r="AR22" i="1" s="1"/>
  <c r="AN21" i="1"/>
  <c r="AP21" i="1" s="1"/>
  <c r="AR21" i="1" s="1"/>
  <c r="L22" i="1"/>
  <c r="N23" i="1"/>
  <c r="AF23" i="1" s="1"/>
  <c r="AM23" i="1" s="1"/>
  <c r="L23" i="1"/>
  <c r="Y24" i="1"/>
  <c r="T27" i="1"/>
  <c r="V27" i="1" s="1"/>
  <c r="AL24" i="1"/>
  <c r="AK25" i="1"/>
  <c r="AL25" i="1"/>
  <c r="Y26" i="1"/>
  <c r="AJ26" i="1"/>
  <c r="AL26" i="1" s="1"/>
  <c r="X25" i="1"/>
  <c r="Y25" i="1"/>
  <c r="BG27" i="1"/>
  <c r="BE28" i="1"/>
  <c r="AH28" i="1" s="1"/>
  <c r="AA28" i="1" s="1"/>
  <c r="BA29" i="1"/>
  <c r="AW29" i="1"/>
  <c r="AY29" i="1"/>
  <c r="E29" i="5" l="1"/>
  <c r="K28" i="5"/>
  <c r="AN23" i="1"/>
  <c r="AP23" i="1" s="1"/>
  <c r="AR23" i="1" s="1"/>
  <c r="I25" i="1"/>
  <c r="J25" i="1" s="1"/>
  <c r="K25" i="1" s="1"/>
  <c r="N25" i="1" s="1"/>
  <c r="AF25" i="1" s="1"/>
  <c r="AM25" i="1" s="1"/>
  <c r="I24" i="1"/>
  <c r="J24" i="1" s="1"/>
  <c r="K24" i="1" s="1"/>
  <c r="T28" i="1"/>
  <c r="V28" i="1" s="1"/>
  <c r="AK26" i="1"/>
  <c r="X26" i="1"/>
  <c r="AJ27" i="1"/>
  <c r="AL27" i="1" s="1"/>
  <c r="BG28" i="1"/>
  <c r="BE29" i="1"/>
  <c r="AH29" i="1" s="1"/>
  <c r="AA29" i="1" s="1"/>
  <c r="AU29" i="5" l="1"/>
  <c r="L29" i="5"/>
  <c r="G29" i="5"/>
  <c r="M29" i="5"/>
  <c r="N29" i="5" s="1"/>
  <c r="AN25" i="1"/>
  <c r="AP25" i="1" s="1"/>
  <c r="AR25" i="1" s="1"/>
  <c r="L25" i="1"/>
  <c r="I26" i="1"/>
  <c r="J26" i="1" s="1"/>
  <c r="K26" i="1" s="1"/>
  <c r="N24" i="1"/>
  <c r="AF24" i="1" s="1"/>
  <c r="AM24" i="1" s="1"/>
  <c r="L24" i="1"/>
  <c r="T29" i="1"/>
  <c r="V29" i="1" s="1"/>
  <c r="AK27" i="1"/>
  <c r="Y27" i="1"/>
  <c r="X27" i="1"/>
  <c r="AJ28" i="1"/>
  <c r="AL28" i="1" s="1"/>
  <c r="BG29" i="1"/>
  <c r="AX29" i="5" l="1"/>
  <c r="AZ29" i="5"/>
  <c r="BB29" i="5"/>
  <c r="AV29" i="5"/>
  <c r="BD29" i="5" s="1"/>
  <c r="O14" i="5"/>
  <c r="AN24" i="1"/>
  <c r="AP24" i="1" s="1"/>
  <c r="AR24" i="1" s="1"/>
  <c r="I27" i="1"/>
  <c r="J27" i="1" s="1"/>
  <c r="K27" i="1" s="1"/>
  <c r="N26" i="1"/>
  <c r="AF26" i="1" s="1"/>
  <c r="AM26" i="1" s="1"/>
  <c r="L26" i="1"/>
  <c r="Y29" i="1"/>
  <c r="AJ29" i="1"/>
  <c r="X28" i="1"/>
  <c r="Y28" i="1"/>
  <c r="AK28" i="1"/>
  <c r="BF29" i="5" l="1"/>
  <c r="AE29" i="5"/>
  <c r="AC30" i="5"/>
  <c r="AC25" i="5"/>
  <c r="AJ25" i="5" s="1"/>
  <c r="AK25" i="5" s="1"/>
  <c r="AC29" i="5"/>
  <c r="AC31" i="5"/>
  <c r="AC26" i="5"/>
  <c r="AJ26" i="5" s="1"/>
  <c r="AK26" i="5" s="1"/>
  <c r="AC27" i="5"/>
  <c r="AJ27" i="5" s="1"/>
  <c r="AK27" i="5" s="1"/>
  <c r="AC24" i="5"/>
  <c r="AJ24" i="5" s="1"/>
  <c r="AK24" i="5" s="1"/>
  <c r="AC28" i="5"/>
  <c r="AJ28" i="5" s="1"/>
  <c r="AK28" i="5" s="1"/>
  <c r="AC32" i="5"/>
  <c r="AC33" i="5"/>
  <c r="AC34" i="5"/>
  <c r="AN26" i="1"/>
  <c r="AP26" i="1" s="1"/>
  <c r="AR26" i="1" s="1"/>
  <c r="I28" i="1"/>
  <c r="J28" i="1" s="1"/>
  <c r="K28" i="1" s="1"/>
  <c r="N27" i="1"/>
  <c r="AF27" i="1" s="1"/>
  <c r="AM27" i="1" s="1"/>
  <c r="L27" i="1"/>
  <c r="X29" i="1"/>
  <c r="AL29" i="1"/>
  <c r="AK29" i="1"/>
  <c r="AM27" i="5" l="1"/>
  <c r="AN27" i="5"/>
  <c r="AP27" i="5" s="1"/>
  <c r="AR27" i="5" s="1"/>
  <c r="AN25" i="5"/>
  <c r="AP25" i="5" s="1"/>
  <c r="AR25" i="5" s="1"/>
  <c r="AM25" i="5"/>
  <c r="AM26" i="5"/>
  <c r="AN26" i="5"/>
  <c r="AP26" i="5" s="1"/>
  <c r="AR26" i="5" s="1"/>
  <c r="AN28" i="5"/>
  <c r="AP28" i="5" s="1"/>
  <c r="AR28" i="5" s="1"/>
  <c r="AM28" i="5"/>
  <c r="Q29" i="5"/>
  <c r="S29" i="5" s="1"/>
  <c r="X29" i="5"/>
  <c r="AG29" i="5" s="1"/>
  <c r="AM24" i="5"/>
  <c r="AN24" i="5"/>
  <c r="AP24" i="5" s="1"/>
  <c r="AR24" i="5" s="1"/>
  <c r="AN27" i="1"/>
  <c r="AP27" i="1" s="1"/>
  <c r="AR27" i="1" s="1"/>
  <c r="I29" i="1"/>
  <c r="J29" i="1" s="1"/>
  <c r="K29" i="1" s="1"/>
  <c r="N29" i="1" s="1"/>
  <c r="AF29" i="1" s="1"/>
  <c r="AM29" i="1" s="1"/>
  <c r="N28" i="1"/>
  <c r="AF28" i="1" s="1"/>
  <c r="AM28" i="1" s="1"/>
  <c r="L28" i="1"/>
  <c r="AI29" i="5" l="1"/>
  <c r="AH29" i="5"/>
  <c r="AJ29" i="5" s="1"/>
  <c r="AK29" i="5" s="1"/>
  <c r="V29" i="5"/>
  <c r="U29" i="5"/>
  <c r="AN29" i="1"/>
  <c r="AP29" i="1" s="1"/>
  <c r="AR29" i="1" s="1"/>
  <c r="AN28" i="1"/>
  <c r="AP28" i="1" s="1"/>
  <c r="AR28" i="1" s="1"/>
  <c r="L29" i="1"/>
  <c r="AM29" i="5" l="1"/>
  <c r="AN29" i="5"/>
  <c r="AP29" i="5" s="1"/>
  <c r="AR29" i="5" s="1"/>
  <c r="H29" i="5"/>
  <c r="I29" i="5" s="1"/>
  <c r="J29" i="5" s="1"/>
  <c r="E30" i="5" l="1"/>
  <c r="K29" i="5"/>
  <c r="M30" i="5" l="1"/>
  <c r="N30" i="5" s="1"/>
  <c r="G30" i="5"/>
  <c r="L30" i="5"/>
  <c r="AU30" i="5"/>
  <c r="AV30" i="5" l="1"/>
  <c r="AZ30" i="5"/>
  <c r="BB30" i="5"/>
  <c r="AX30" i="5"/>
  <c r="BD30" i="5" l="1"/>
  <c r="AE30" i="5" l="1"/>
  <c r="BF30" i="5"/>
  <c r="Q30" i="5" l="1"/>
  <c r="S30" i="5" s="1"/>
  <c r="X30" i="5"/>
  <c r="AG30" i="5" s="1"/>
  <c r="AH30" i="5" l="1"/>
  <c r="AI30" i="5"/>
  <c r="H30" i="5" s="1"/>
  <c r="I30" i="5" s="1"/>
  <c r="J30" i="5" s="1"/>
  <c r="V30" i="5"/>
  <c r="U30" i="5"/>
  <c r="E31" i="5" l="1"/>
  <c r="K30" i="5"/>
  <c r="AJ30" i="5"/>
  <c r="AK30" i="5" s="1"/>
  <c r="AM30" i="5" l="1"/>
  <c r="AN30" i="5"/>
  <c r="AP30" i="5" s="1"/>
  <c r="AR30" i="5" s="1"/>
  <c r="L31" i="5"/>
  <c r="G31" i="5"/>
  <c r="AU31" i="5"/>
  <c r="M31" i="5"/>
  <c r="N31" i="5" s="1"/>
  <c r="AV31" i="5" l="1"/>
  <c r="BB31" i="5"/>
  <c r="AZ31" i="5"/>
  <c r="AX31" i="5"/>
  <c r="BD31" i="5" l="1"/>
  <c r="BF31" i="5" l="1"/>
  <c r="AE31" i="5"/>
  <c r="Q31" i="5" l="1"/>
  <c r="S31" i="5" s="1"/>
  <c r="X31" i="5"/>
  <c r="AG31" i="5" s="1"/>
  <c r="AH31" i="5" l="1"/>
  <c r="AI31" i="5"/>
  <c r="H31" i="5" s="1"/>
  <c r="I31" i="5" s="1"/>
  <c r="J31" i="5" s="1"/>
  <c r="V31" i="5"/>
  <c r="U31" i="5"/>
  <c r="E32" i="5" l="1"/>
  <c r="K31" i="5"/>
  <c r="AJ31" i="5"/>
  <c r="AK31" i="5" s="1"/>
  <c r="AN31" i="5" l="1"/>
  <c r="AP31" i="5" s="1"/>
  <c r="AR31" i="5" s="1"/>
  <c r="AM31" i="5"/>
  <c r="M32" i="5"/>
  <c r="N32" i="5" s="1"/>
  <c r="L32" i="5"/>
  <c r="G32" i="5"/>
  <c r="AU32" i="5"/>
  <c r="AZ32" i="5" l="1"/>
  <c r="AV32" i="5"/>
  <c r="AX32" i="5"/>
  <c r="BB32" i="5"/>
  <c r="BD32" i="5" l="1"/>
  <c r="AE32" i="5" l="1"/>
  <c r="BF32" i="5"/>
  <c r="Q32" i="5" l="1"/>
  <c r="S32" i="5" s="1"/>
  <c r="X32" i="5"/>
  <c r="AG32" i="5" s="1"/>
  <c r="AH32" i="5" l="1"/>
  <c r="AI32" i="5"/>
  <c r="H32" i="5" s="1"/>
  <c r="I32" i="5" s="1"/>
  <c r="J32" i="5" s="1"/>
  <c r="U32" i="5"/>
  <c r="V32" i="5"/>
  <c r="E33" i="5" l="1"/>
  <c r="K32" i="5"/>
  <c r="AJ32" i="5"/>
  <c r="AK32" i="5" s="1"/>
  <c r="AM32" i="5" l="1"/>
  <c r="AN32" i="5"/>
  <c r="AP32" i="5" s="1"/>
  <c r="AR32" i="5" s="1"/>
  <c r="M33" i="5"/>
  <c r="N33" i="5" s="1"/>
  <c r="AU33" i="5"/>
  <c r="G33" i="5"/>
  <c r="L33" i="5"/>
  <c r="AZ33" i="5" l="1"/>
  <c r="AV33" i="5"/>
  <c r="BB33" i="5"/>
  <c r="AX33" i="5"/>
  <c r="BD33" i="5" l="1"/>
  <c r="BF33" i="5" l="1"/>
  <c r="AE33" i="5"/>
  <c r="Q33" i="5" l="1"/>
  <c r="S33" i="5" s="1"/>
  <c r="X33" i="5"/>
  <c r="AG33" i="5" s="1"/>
  <c r="AI33" i="5" l="1"/>
  <c r="AH33" i="5"/>
  <c r="AJ33" i="5" s="1"/>
  <c r="AK33" i="5" s="1"/>
  <c r="U33" i="5"/>
  <c r="V33" i="5"/>
  <c r="AM33" i="5" l="1"/>
  <c r="AN33" i="5"/>
  <c r="AP33" i="5" s="1"/>
  <c r="AR33" i="5" s="1"/>
  <c r="H33" i="5"/>
  <c r="I33" i="5" s="1"/>
  <c r="J33" i="5" s="1"/>
  <c r="E34" i="5" l="1"/>
  <c r="K33" i="5"/>
  <c r="G34" i="5" l="1"/>
  <c r="AU34" i="5"/>
  <c r="M34" i="5"/>
  <c r="N34" i="5" s="1"/>
  <c r="L34" i="5"/>
  <c r="AV34" i="5" l="1"/>
  <c r="BB34" i="5"/>
  <c r="AZ34" i="5"/>
  <c r="AX34" i="5"/>
  <c r="BD34" i="5" l="1"/>
  <c r="BF34" i="5" l="1"/>
  <c r="AE34" i="5"/>
  <c r="Q34" i="5" l="1"/>
  <c r="S34" i="5" s="1"/>
  <c r="X34" i="5"/>
  <c r="AG34" i="5" s="1"/>
  <c r="AH34" i="5" l="1"/>
  <c r="AI34" i="5"/>
  <c r="H34" i="5" s="1"/>
  <c r="I34" i="5" s="1"/>
  <c r="J34" i="5" s="1"/>
  <c r="K34" i="5" s="1"/>
  <c r="V34" i="5"/>
  <c r="U34" i="5"/>
  <c r="AJ34" i="5" l="1"/>
  <c r="AK34" i="5" s="1"/>
  <c r="AM34" i="5" l="1"/>
  <c r="AN34" i="5"/>
  <c r="AP34" i="5" s="1"/>
  <c r="AP17" i="5" l="1"/>
  <c r="AR34" i="5"/>
</calcChain>
</file>

<file path=xl/comments1.xml><?xml version="1.0" encoding="utf-8"?>
<comments xmlns="http://schemas.openxmlformats.org/spreadsheetml/2006/main">
  <authors>
    <author>Dwight</author>
  </authors>
  <commentList>
    <comment ref="BA7" authorId="0">
      <text>
        <r>
          <rPr>
            <b/>
            <sz val="9"/>
            <color indexed="81"/>
            <rFont val="Tahoma"/>
            <family val="2"/>
          </rPr>
          <t>Volume ratio compared to dry air.</t>
        </r>
      </text>
    </comment>
  </commentList>
</comments>
</file>

<file path=xl/comments2.xml><?xml version="1.0" encoding="utf-8"?>
<comments xmlns="http://schemas.openxmlformats.org/spreadsheetml/2006/main">
  <authors>
    <author>Dwight</author>
  </authors>
  <commentList>
    <comment ref="AQ43" authorId="0">
      <text>
        <r>
          <rPr>
            <b/>
            <sz val="9"/>
            <color indexed="81"/>
            <rFont val="Tahoma"/>
            <family val="2"/>
          </rPr>
          <t>Volume ratio compared to dry air.</t>
        </r>
      </text>
    </comment>
  </commentList>
</comments>
</file>

<file path=xl/comments3.xml><?xml version="1.0" encoding="utf-8"?>
<comments xmlns="http://schemas.openxmlformats.org/spreadsheetml/2006/main">
  <authors>
    <author>Dwight</author>
  </authors>
  <commentList>
    <comment ref="AL43" authorId="0">
      <text>
        <r>
          <rPr>
            <b/>
            <sz val="9"/>
            <color indexed="81"/>
            <rFont val="Tahoma"/>
            <family val="2"/>
          </rPr>
          <t>Volume ratio compared to dry air.</t>
        </r>
      </text>
    </comment>
  </commentList>
</comments>
</file>

<file path=xl/comments4.xml><?xml version="1.0" encoding="utf-8"?>
<comments xmlns="http://schemas.openxmlformats.org/spreadsheetml/2006/main">
  <authors>
    <author>Dwight</author>
  </authors>
  <commentList>
    <comment ref="L21" authorId="0">
      <text>
        <r>
          <rPr>
            <b/>
            <sz val="9"/>
            <color indexed="81"/>
            <rFont val="Tahoma"/>
            <family val="2"/>
          </rPr>
          <t>Volume ratio compared to dry air.</t>
        </r>
      </text>
    </comment>
    <comment ref="P21" authorId="0">
      <text>
        <r>
          <rPr>
            <b/>
            <sz val="9"/>
            <color indexed="81"/>
            <rFont val="Tahoma"/>
            <family val="2"/>
          </rPr>
          <t>At Atmospheric Pressure/ 273K</t>
        </r>
      </text>
    </comment>
  </commentList>
</comments>
</file>

<file path=xl/sharedStrings.xml><?xml version="1.0" encoding="utf-8"?>
<sst xmlns="http://schemas.openxmlformats.org/spreadsheetml/2006/main" count="620" uniqueCount="163">
  <si>
    <t>Universal Gas Constant, Rg</t>
  </si>
  <si>
    <t>Molecular mass of gas, M</t>
  </si>
  <si>
    <t>Boltzmann Constant, k</t>
  </si>
  <si>
    <t>J/molK</t>
  </si>
  <si>
    <t>m2kg/s2K</t>
  </si>
  <si>
    <t>Collision Diameter, D</t>
  </si>
  <si>
    <t xml:space="preserve">m </t>
  </si>
  <si>
    <t>kg</t>
  </si>
  <si>
    <t>Temperature, T1</t>
  </si>
  <si>
    <t>Temperature, T2</t>
  </si>
  <si>
    <t>Pressure, P1</t>
  </si>
  <si>
    <t>Pressure, P2</t>
  </si>
  <si>
    <t>Temperature Gradient, dT/dx</t>
  </si>
  <si>
    <t>K</t>
  </si>
  <si>
    <t>Pa</t>
  </si>
  <si>
    <t>m</t>
  </si>
  <si>
    <t>Pressure Gradient, dP/dx</t>
  </si>
  <si>
    <t>Calculation Parameters</t>
  </si>
  <si>
    <t>Knudsen Pump Calculation Sheet</t>
  </si>
  <si>
    <t>Calculations</t>
  </si>
  <si>
    <t>Temperature, T (K)</t>
  </si>
  <si>
    <t>Pressure, P (Pa)</t>
  </si>
  <si>
    <t>Knudsen No. Kn</t>
  </si>
  <si>
    <t>Flow regime</t>
  </si>
  <si>
    <t>Non-dim Temp, τ</t>
  </si>
  <si>
    <t>Non-dim press, ν</t>
  </si>
  <si>
    <t>Mass of gas molecule, m</t>
  </si>
  <si>
    <t>Rarefraction parameter, δ</t>
  </si>
  <si>
    <t>Temp Coeff Qt</t>
  </si>
  <si>
    <t>Press Coeff Qp</t>
  </si>
  <si>
    <t>δ</t>
  </si>
  <si>
    <t>Qp</t>
  </si>
  <si>
    <t>Qt</t>
  </si>
  <si>
    <t>α = 1</t>
  </si>
  <si>
    <t>Avagadro Number, Na</t>
  </si>
  <si>
    <t>kg/mol</t>
  </si>
  <si>
    <t>per mol</t>
  </si>
  <si>
    <t>Mean velocity, u (m/s)</t>
  </si>
  <si>
    <t>Mean free path, λ (m)</t>
  </si>
  <si>
    <t>Viscosity, μ (kg/ms2)</t>
  </si>
  <si>
    <t>Mass flow rate, M (kg/s)</t>
  </si>
  <si>
    <t>Volume Flow Rate, V (m3/s)</t>
  </si>
  <si>
    <t>K/m</t>
  </si>
  <si>
    <t>Pa/m</t>
  </si>
  <si>
    <t>Pressure, P (Bar)</t>
  </si>
  <si>
    <t>Atmospheric Pressure</t>
  </si>
  <si>
    <t>Pressure Ratio</t>
  </si>
  <si>
    <r>
      <t>Capillary Distance (</t>
    </r>
    <r>
      <rPr>
        <sz val="11"/>
        <color theme="1"/>
        <rFont val="Calibri"/>
        <family val="2"/>
      </rPr>
      <t>µ</t>
    </r>
    <r>
      <rPr>
        <sz val="8.8000000000000007"/>
        <color theme="1"/>
        <rFont val="Calibri"/>
        <family val="2"/>
      </rPr>
      <t>m)</t>
    </r>
  </si>
  <si>
    <t>Pressure, P (kPa)</t>
  </si>
  <si>
    <t># Molecules/vol. N</t>
  </si>
  <si>
    <r>
      <t xml:space="preserve">Density, </t>
    </r>
    <r>
      <rPr>
        <sz val="11"/>
        <color theme="1"/>
        <rFont val="Calibri"/>
        <family val="2"/>
      </rPr>
      <t>ρ</t>
    </r>
    <r>
      <rPr>
        <sz val="7.7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(kg/m3)</t>
    </r>
  </si>
  <si>
    <t>Gas Type</t>
  </si>
  <si>
    <t>Capillary Channel Length, x</t>
  </si>
  <si>
    <t>Q</t>
  </si>
  <si>
    <t>Hydraulic Area, s</t>
  </si>
  <si>
    <t>m2</t>
  </si>
  <si>
    <t>SCC (cm3/min)</t>
  </si>
  <si>
    <t>Thermo-molecular pressure difference for a long tube at any temperature ratio</t>
  </si>
  <si>
    <t>Input Data</t>
  </si>
  <si>
    <t>Radius of tube, a</t>
  </si>
  <si>
    <t>Length of tube, L</t>
  </si>
  <si>
    <t>Gas</t>
  </si>
  <si>
    <t>Output Data</t>
  </si>
  <si>
    <t>T2/T1</t>
  </si>
  <si>
    <t>P2/P1</t>
  </si>
  <si>
    <r>
      <t xml:space="preserve">exponent, </t>
    </r>
    <r>
      <rPr>
        <sz val="11"/>
        <color theme="1"/>
        <rFont val="Calibri"/>
        <family val="2"/>
      </rPr>
      <t>γ</t>
    </r>
  </si>
  <si>
    <t>Viscosity @ T1</t>
  </si>
  <si>
    <t>µPa·s</t>
  </si>
  <si>
    <r>
      <t xml:space="preserve">Rarefaction, </t>
    </r>
    <r>
      <rPr>
        <sz val="11"/>
        <color theme="1"/>
        <rFont val="Calibri"/>
        <family val="2"/>
      </rPr>
      <t>δ1</t>
    </r>
  </si>
  <si>
    <r>
      <t xml:space="preserve">Rarefaction, </t>
    </r>
    <r>
      <rPr>
        <sz val="11"/>
        <color theme="1"/>
        <rFont val="Calibri"/>
        <family val="2"/>
      </rPr>
      <t>δ2</t>
    </r>
    <r>
      <rPr>
        <sz val="11"/>
        <color theme="1"/>
        <rFont val="Calibri"/>
        <family val="2"/>
        <scheme val="minor"/>
      </rPr>
      <t/>
    </r>
  </si>
  <si>
    <t>Mean velocity, u</t>
  </si>
  <si>
    <t>m/s</t>
  </si>
  <si>
    <t>kg/ms2</t>
  </si>
  <si>
    <t>Viscosity, μ</t>
  </si>
  <si>
    <t>Mean free path, λ</t>
  </si>
  <si>
    <t>Nitrogen</t>
  </si>
  <si>
    <t>Oxygen</t>
  </si>
  <si>
    <t>C02</t>
  </si>
  <si>
    <t>Element</t>
  </si>
  <si>
    <t>Collision Diameter</t>
  </si>
  <si>
    <t>Argon</t>
  </si>
  <si>
    <t>Molecular Mass</t>
  </si>
  <si>
    <t>kg/kmol</t>
  </si>
  <si>
    <t>Vol. Ratio</t>
  </si>
  <si>
    <t>Mol. Mass in Air</t>
  </si>
  <si>
    <t>Dry Air</t>
  </si>
  <si>
    <t>t</t>
  </si>
  <si>
    <t>t2</t>
  </si>
  <si>
    <t>p2</t>
  </si>
  <si>
    <t>bar</t>
  </si>
  <si>
    <t>psi</t>
  </si>
  <si>
    <r>
      <t xml:space="preserve">Exponent, </t>
    </r>
    <r>
      <rPr>
        <sz val="11"/>
        <color theme="1"/>
        <rFont val="Calibri"/>
        <family val="2"/>
        <scheme val="minor"/>
      </rPr>
      <t>ϒ</t>
    </r>
  </si>
  <si>
    <t>Conversion Table</t>
  </si>
  <si>
    <t>Pa·s</t>
  </si>
  <si>
    <t>Coefficient</t>
  </si>
  <si>
    <t>Parameter</t>
  </si>
  <si>
    <t>Value</t>
  </si>
  <si>
    <t xml:space="preserve">p </t>
  </si>
  <si>
    <t>Temperature</t>
  </si>
  <si>
    <t>Pressure</t>
  </si>
  <si>
    <t>Converted Parameters</t>
  </si>
  <si>
    <r>
      <rPr>
        <sz val="11"/>
        <color theme="1"/>
        <rFont val="Calibri"/>
        <family val="2"/>
      </rPr>
      <t>°</t>
    </r>
    <r>
      <rPr>
        <sz val="9.35"/>
        <color theme="1"/>
        <rFont val="Calibri"/>
        <family val="2"/>
      </rPr>
      <t>C</t>
    </r>
  </si>
  <si>
    <t>Viscosity</t>
  </si>
  <si>
    <t>cp</t>
  </si>
  <si>
    <t>Composition of Dry Air Calculations</t>
  </si>
  <si>
    <t>Collision Diameter Calculator</t>
  </si>
  <si>
    <t>Dry Air Viscosity</t>
  </si>
  <si>
    <t>Specific Viscosity Calculator</t>
  </si>
  <si>
    <t>Viscosity Summary</t>
  </si>
  <si>
    <t>Oxygen Viscosity</t>
  </si>
  <si>
    <t>C02 Viscosity</t>
  </si>
  <si>
    <t>Nitrogen Viscosity</t>
  </si>
  <si>
    <t>Argon Viscosity</t>
  </si>
  <si>
    <t xml:space="preserve"> </t>
  </si>
  <si>
    <t>Coeff</t>
  </si>
  <si>
    <t>Para</t>
  </si>
  <si>
    <t>Oxygen Viscosity (kg/ms2)</t>
  </si>
  <si>
    <t>Nitrogen Viscosity (kg/ms2)</t>
  </si>
  <si>
    <t>C02 Viscosity (kg/ms2)</t>
  </si>
  <si>
    <t>Argon Viscosity (kg/ms2)</t>
  </si>
  <si>
    <t>Dry Air Viscosity (kg/ms2)</t>
  </si>
  <si>
    <t>Collision Diameter (m)</t>
  </si>
  <si>
    <t>P (psi)</t>
  </si>
  <si>
    <r>
      <t>T (</t>
    </r>
    <r>
      <rPr>
        <sz val="11"/>
        <color theme="1"/>
        <rFont val="Calibri"/>
        <family val="2"/>
        <scheme val="minor"/>
      </rPr>
      <t>°C)</t>
    </r>
  </si>
  <si>
    <t>pa</t>
  </si>
  <si>
    <t>Dry Air Composition</t>
  </si>
  <si>
    <t>Pressure Difference</t>
  </si>
  <si>
    <t>KPa</t>
  </si>
  <si>
    <t>Temperature Ratio</t>
  </si>
  <si>
    <t>Output Parameters</t>
  </si>
  <si>
    <t>Input Design Parameters</t>
  </si>
  <si>
    <t>hydraulic radius, a</t>
  </si>
  <si>
    <t>kg per mol</t>
  </si>
  <si>
    <t>Temperature, T1 (K)</t>
  </si>
  <si>
    <t>Temperature, T2 (K)</t>
  </si>
  <si>
    <t>Pressure, P1 (Pa)</t>
  </si>
  <si>
    <t>Capillary Channel Length, x (m)</t>
  </si>
  <si>
    <t>Hydraulic Radius, a (m)</t>
  </si>
  <si>
    <t>Pressure, P2 (Pa)</t>
  </si>
  <si>
    <r>
      <t xml:space="preserve">Exponent, </t>
    </r>
    <r>
      <rPr>
        <sz val="11"/>
        <color theme="1"/>
        <rFont val="Calibri"/>
        <family val="2"/>
        <scheme val="minor"/>
      </rPr>
      <t>γ</t>
    </r>
  </si>
  <si>
    <t>Pressure Difference (kPa)</t>
  </si>
  <si>
    <t>Pressure Gradient, dT/dx</t>
  </si>
  <si>
    <t>Hydraulic Area, s (m2)</t>
  </si>
  <si>
    <t>Number of capillaries</t>
  </si>
  <si>
    <t>Total Mass Flow Rate (g/s)</t>
  </si>
  <si>
    <t>Knudsen Pump Capillary Calculation Sheet</t>
  </si>
  <si>
    <t>VARYING HYDRAULIC RADIUS</t>
  </si>
  <si>
    <t>VARYING TEMPERATURE DIFFERENCE</t>
  </si>
  <si>
    <r>
      <t>Hydraulic Radius, a (</t>
    </r>
    <r>
      <rPr>
        <sz val="11"/>
        <color theme="1"/>
        <rFont val="Calibri"/>
        <family val="2"/>
      </rPr>
      <t>μ</t>
    </r>
    <r>
      <rPr>
        <sz val="11"/>
        <color theme="1"/>
        <rFont val="Calibri"/>
        <family val="2"/>
        <scheme val="minor"/>
      </rPr>
      <t>m)</t>
    </r>
  </si>
  <si>
    <t>Pressure, P1 ( kPa)</t>
  </si>
  <si>
    <t>VARYING TEMPERATURE (CONSTANT TEMP RATIO)</t>
  </si>
  <si>
    <t>Relevant Information</t>
  </si>
  <si>
    <t>̊C</t>
  </si>
  <si>
    <t xml:space="preserve">K </t>
  </si>
  <si>
    <t>Ambient Pressure at 30,000ft</t>
  </si>
  <si>
    <t>Ambient Temperature at 30,000ft</t>
  </si>
  <si>
    <t>Ambient Temperature at 30,000ft (K)</t>
  </si>
  <si>
    <t>Exponent, ϒ</t>
  </si>
  <si>
    <t>Stage number in series</t>
  </si>
  <si>
    <t>VARYING CAPILLARY  LENGTH P1</t>
  </si>
  <si>
    <t>#</t>
  </si>
  <si>
    <t>SCCM (cm3/min)</t>
  </si>
  <si>
    <t>SCCM/cm2 (cm3/min)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</si>
</sst>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E+00"/>
    <numFmt numFmtId="165" formatCode="0.00000"/>
    <numFmt numFmtId="166" formatCode="0.0000"/>
    <numFmt numFmtId="167" formatCode="0.000"/>
    <numFmt numFmtId="168" formatCode="0.00000E+00"/>
    <numFmt numFmtId="169" formatCode="0.0000E+00"/>
    <numFmt numFmtId="170" formatCode="0.000000E+00"/>
    <numFmt numFmtId="171" formatCode="0.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8.8000000000000007"/>
      <color theme="1"/>
      <name val="Calibri"/>
      <family val="2"/>
    </font>
    <font>
      <sz val="7.7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.35"/>
      <color theme="1"/>
      <name val="Calibri"/>
      <family val="2"/>
    </font>
    <font>
      <sz val="11"/>
      <color rgb="FF0061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8" tint="0.59999389629810485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0" fillId="4" borderId="0" applyNumberFormat="0" applyBorder="0" applyAlignment="0" applyProtection="0"/>
    <xf numFmtId="0" fontId="1" fillId="5" borderId="0" applyNumberFormat="0" applyBorder="0" applyAlignment="0" applyProtection="0"/>
  </cellStyleXfs>
  <cellXfs count="222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1" xfId="0" applyBorder="1"/>
    <xf numFmtId="11" fontId="0" fillId="0" borderId="1" xfId="0" applyNumberFormat="1" applyBorder="1" applyAlignment="1"/>
    <xf numFmtId="0" fontId="2" fillId="2" borderId="1" xfId="1" applyBorder="1"/>
    <xf numFmtId="11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1" xfId="1" applyBorder="1" applyAlignment="1">
      <alignment horizontal="center"/>
    </xf>
    <xf numFmtId="0" fontId="2" fillId="2" borderId="1" xfId="1" applyNumberFormat="1" applyBorder="1" applyAlignment="1">
      <alignment horizontal="center"/>
    </xf>
    <xf numFmtId="11" fontId="0" fillId="0" borderId="0" xfId="0" applyNumberFormat="1"/>
    <xf numFmtId="2" fontId="0" fillId="0" borderId="0" xfId="0" applyNumberFormat="1"/>
    <xf numFmtId="0" fontId="0" fillId="0" borderId="1" xfId="0" applyFill="1" applyBorder="1"/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3" fillId="3" borderId="6" xfId="1" applyFont="1" applyFill="1" applyBorder="1" applyAlignment="1">
      <alignment horizontal="center"/>
    </xf>
    <xf numFmtId="0" fontId="3" fillId="3" borderId="7" xfId="1" applyFont="1" applyFill="1" applyBorder="1" applyAlignment="1">
      <alignment horizontal="center"/>
    </xf>
    <xf numFmtId="0" fontId="2" fillId="2" borderId="3" xfId="1" applyBorder="1" applyAlignment="1">
      <alignment horizontal="center" vertical="center" wrapText="1"/>
    </xf>
    <xf numFmtId="0" fontId="0" fillId="0" borderId="0" xfId="0" applyBorder="1"/>
    <xf numFmtId="1" fontId="0" fillId="0" borderId="0" xfId="0" applyNumberFormat="1" applyBorder="1"/>
    <xf numFmtId="0" fontId="0" fillId="2" borderId="1" xfId="1" applyFont="1" applyBorder="1" applyAlignment="1">
      <alignment vertical="center"/>
    </xf>
    <xf numFmtId="0" fontId="0" fillId="2" borderId="4" xfId="1" applyFont="1" applyBorder="1" applyAlignment="1">
      <alignment horizontal="center" vertical="center" wrapText="1"/>
    </xf>
    <xf numFmtId="2" fontId="0" fillId="0" borderId="1" xfId="0" applyNumberFormat="1" applyBorder="1"/>
    <xf numFmtId="11" fontId="0" fillId="0" borderId="2" xfId="0" applyNumberFormat="1" applyBorder="1" applyAlignment="1">
      <alignment horizontal="center"/>
    </xf>
    <xf numFmtId="11" fontId="0" fillId="0" borderId="1" xfId="0" applyNumberFormat="1" applyBorder="1" applyAlignment="1">
      <alignment horizontal="center"/>
    </xf>
    <xf numFmtId="0" fontId="0" fillId="2" borderId="2" xfId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2" borderId="2" xfId="1" applyFon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4" fillId="0" borderId="0" xfId="0" applyFont="1"/>
    <xf numFmtId="11" fontId="0" fillId="0" borderId="0" xfId="0" applyNumberFormat="1" applyBorder="1" applyAlignment="1"/>
    <xf numFmtId="0" fontId="0" fillId="2" borderId="1" xfId="1" applyFont="1" applyBorder="1" applyAlignment="1">
      <alignment horizontal="center" vertical="center" wrapText="1"/>
    </xf>
    <xf numFmtId="167" fontId="0" fillId="0" borderId="1" xfId="0" applyNumberFormat="1" applyBorder="1"/>
    <xf numFmtId="0" fontId="0" fillId="0" borderId="0" xfId="0"/>
    <xf numFmtId="166" fontId="0" fillId="0" borderId="0" xfId="0" applyNumberFormat="1"/>
    <xf numFmtId="0" fontId="0" fillId="0" borderId="2" xfId="0" applyNumberFormat="1" applyBorder="1" applyAlignment="1">
      <alignment horizontal="center"/>
    </xf>
    <xf numFmtId="0" fontId="2" fillId="2" borderId="2" xfId="1" applyBorder="1"/>
    <xf numFmtId="0" fontId="2" fillId="2" borderId="1" xfId="1" applyBorder="1" applyAlignment="1">
      <alignment horizontal="center"/>
    </xf>
    <xf numFmtId="0" fontId="0" fillId="0" borderId="0" xfId="0"/>
    <xf numFmtId="0" fontId="4" fillId="0" borderId="1" xfId="0" applyFont="1" applyBorder="1"/>
    <xf numFmtId="0" fontId="0" fillId="2" borderId="1" xfId="1" applyFont="1" applyBorder="1" applyAlignment="1">
      <alignment horizontal="center" vertical="center"/>
    </xf>
    <xf numFmtId="164" fontId="0" fillId="0" borderId="1" xfId="0" applyNumberFormat="1" applyBorder="1"/>
    <xf numFmtId="0" fontId="2" fillId="2" borderId="1" xfId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2" fillId="2" borderId="2" xfId="1" applyBorder="1"/>
    <xf numFmtId="0" fontId="2" fillId="2" borderId="2" xfId="1" applyBorder="1" applyAlignment="1"/>
    <xf numFmtId="0" fontId="2" fillId="2" borderId="4" xfId="1" applyBorder="1" applyAlignment="1"/>
    <xf numFmtId="0" fontId="2" fillId="2" borderId="3" xfId="1" applyBorder="1" applyAlignment="1"/>
    <xf numFmtId="0" fontId="0" fillId="2" borderId="1" xfId="1" applyFont="1" applyBorder="1" applyAlignment="1">
      <alignment horizontal="center"/>
    </xf>
    <xf numFmtId="0" fontId="2" fillId="2" borderId="1" xfId="1" applyBorder="1" applyAlignment="1">
      <alignment horizontal="center" vertical="center"/>
    </xf>
    <xf numFmtId="11" fontId="0" fillId="0" borderId="3" xfId="0" applyNumberFormat="1" applyBorder="1"/>
    <xf numFmtId="0" fontId="0" fillId="0" borderId="3" xfId="0" applyBorder="1"/>
    <xf numFmtId="0" fontId="0" fillId="0" borderId="1" xfId="0" applyBorder="1"/>
    <xf numFmtId="2" fontId="0" fillId="0" borderId="1" xfId="0" applyNumberFormat="1" applyFill="1" applyBorder="1"/>
    <xf numFmtId="167" fontId="0" fillId="0" borderId="1" xfId="0" applyNumberFormat="1" applyBorder="1" applyAlignment="1"/>
    <xf numFmtId="165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0" xfId="0" applyNumberFormat="1"/>
    <xf numFmtId="0" fontId="4" fillId="0" borderId="1" xfId="0" applyFont="1" applyFill="1" applyBorder="1"/>
    <xf numFmtId="170" fontId="0" fillId="0" borderId="1" xfId="0" applyNumberFormat="1" applyBorder="1"/>
    <xf numFmtId="168" fontId="0" fillId="0" borderId="1" xfId="0" applyNumberFormat="1" applyBorder="1"/>
    <xf numFmtId="165" fontId="0" fillId="0" borderId="1" xfId="0" applyNumberFormat="1" applyBorder="1"/>
    <xf numFmtId="0" fontId="2" fillId="2" borderId="2" xfId="1" applyBorder="1" applyAlignment="1"/>
    <xf numFmtId="0" fontId="2" fillId="2" borderId="4" xfId="1" applyBorder="1" applyAlignment="1"/>
    <xf numFmtId="0" fontId="0" fillId="2" borderId="1" xfId="1" applyFont="1" applyBorder="1" applyAlignment="1">
      <alignment horizontal="center"/>
    </xf>
    <xf numFmtId="1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1" applyFont="1" applyBorder="1" applyAlignment="1">
      <alignment horizontal="center" vertical="center" wrapText="1"/>
    </xf>
    <xf numFmtId="0" fontId="0" fillId="2" borderId="3" xfId="1" applyFont="1" applyBorder="1" applyAlignment="1">
      <alignment horizontal="center" vertical="center" wrapText="1"/>
    </xf>
    <xf numFmtId="11" fontId="0" fillId="0" borderId="2" xfId="0" applyNumberFormat="1" applyBorder="1" applyAlignment="1">
      <alignment horizontal="center"/>
    </xf>
    <xf numFmtId="0" fontId="0" fillId="2" borderId="1" xfId="1" applyFont="1" applyBorder="1" applyAlignment="1">
      <alignment horizontal="center" vertical="center"/>
    </xf>
    <xf numFmtId="0" fontId="2" fillId="2" borderId="1" xfId="1" applyBorder="1" applyAlignment="1">
      <alignment horizontal="center" vertical="center"/>
    </xf>
    <xf numFmtId="0" fontId="2" fillId="2" borderId="3" xfId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0" fontId="2" fillId="2" borderId="1" xfId="1" applyBorder="1" applyAlignment="1">
      <alignment horizontal="center"/>
    </xf>
    <xf numFmtId="0" fontId="2" fillId="2" borderId="3" xfId="1" applyBorder="1" applyAlignment="1"/>
    <xf numFmtId="0" fontId="0" fillId="2" borderId="2" xfId="1" applyFont="1" applyBorder="1" applyAlignment="1"/>
    <xf numFmtId="0" fontId="2" fillId="2" borderId="2" xfId="1" applyBorder="1"/>
    <xf numFmtId="0" fontId="0" fillId="0" borderId="0" xfId="0"/>
    <xf numFmtId="0" fontId="0" fillId="2" borderId="2" xfId="1" applyFont="1" applyBorder="1" applyAlignment="1">
      <alignment horizontal="center" vertical="center"/>
    </xf>
    <xf numFmtId="0" fontId="0" fillId="0" borderId="1" xfId="0" applyBorder="1"/>
    <xf numFmtId="0" fontId="0" fillId="0" borderId="13" xfId="0" applyBorder="1" applyAlignment="1"/>
    <xf numFmtId="0" fontId="1" fillId="5" borderId="1" xfId="3" applyBorder="1"/>
    <xf numFmtId="11" fontId="1" fillId="5" borderId="1" xfId="3" applyNumberFormat="1" applyBorder="1"/>
    <xf numFmtId="2" fontId="10" fillId="4" borderId="12" xfId="2" applyNumberFormat="1" applyBorder="1"/>
    <xf numFmtId="0" fontId="10" fillId="4" borderId="12" xfId="2" applyBorder="1"/>
    <xf numFmtId="1" fontId="10" fillId="4" borderId="12" xfId="2" applyNumberFormat="1" applyBorder="1"/>
    <xf numFmtId="167" fontId="10" fillId="4" borderId="12" xfId="2" applyNumberFormat="1" applyBorder="1"/>
    <xf numFmtId="11" fontId="10" fillId="4" borderId="12" xfId="2" applyNumberFormat="1" applyBorder="1"/>
    <xf numFmtId="2" fontId="0" fillId="0" borderId="3" xfId="0" applyNumberFormat="1" applyBorder="1" applyAlignment="1">
      <alignment horizontal="center"/>
    </xf>
    <xf numFmtId="11" fontId="0" fillId="0" borderId="1" xfId="0" applyNumberFormat="1" applyBorder="1" applyAlignment="1">
      <alignment horizontal="center"/>
    </xf>
    <xf numFmtId="11" fontId="0" fillId="0" borderId="2" xfId="0" applyNumberFormat="1" applyBorder="1" applyAlignment="1">
      <alignment horizontal="center"/>
    </xf>
    <xf numFmtId="0" fontId="0" fillId="0" borderId="0" xfId="0"/>
    <xf numFmtId="0" fontId="0" fillId="2" borderId="2" xfId="1" applyFont="1" applyBorder="1" applyAlignment="1">
      <alignment horizontal="center" vertical="center" wrapText="1"/>
    </xf>
    <xf numFmtId="0" fontId="2" fillId="2" borderId="3" xfId="1" applyBorder="1" applyAlignment="1">
      <alignment horizontal="center" vertical="center" wrapText="1"/>
    </xf>
    <xf numFmtId="0" fontId="0" fillId="2" borderId="2" xfId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1" xfId="1" applyFont="1" applyBorder="1" applyAlignment="1">
      <alignment horizontal="center" vertical="center"/>
    </xf>
    <xf numFmtId="0" fontId="2" fillId="2" borderId="1" xfId="1" applyBorder="1" applyAlignment="1">
      <alignment horizontal="center" vertical="center"/>
    </xf>
    <xf numFmtId="0" fontId="0" fillId="0" borderId="1" xfId="0" applyBorder="1"/>
    <xf numFmtId="169" fontId="0" fillId="0" borderId="1" xfId="0" applyNumberFormat="1" applyBorder="1" applyAlignment="1">
      <alignment horizontal="center"/>
    </xf>
    <xf numFmtId="0" fontId="0" fillId="0" borderId="0" xfId="0"/>
    <xf numFmtId="0" fontId="0" fillId="0" borderId="1" xfId="0" applyBorder="1"/>
    <xf numFmtId="0" fontId="7" fillId="0" borderId="0" xfId="0" applyFont="1"/>
    <xf numFmtId="171" fontId="0" fillId="0" borderId="0" xfId="0" applyNumberFormat="1"/>
    <xf numFmtId="1" fontId="0" fillId="0" borderId="1" xfId="0" applyNumberFormat="1" applyBorder="1"/>
    <xf numFmtId="0" fontId="2" fillId="2" borderId="1" xfId="1" applyBorder="1" applyAlignment="1">
      <alignment horizontal="center"/>
    </xf>
    <xf numFmtId="0" fontId="0" fillId="0" borderId="0" xfId="0"/>
    <xf numFmtId="1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1" applyFont="1" applyBorder="1" applyAlignment="1">
      <alignment horizontal="center" vertical="center" wrapText="1"/>
    </xf>
    <xf numFmtId="0" fontId="0" fillId="2" borderId="3" xfId="1" applyFon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/>
    </xf>
    <xf numFmtId="11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2" borderId="3" xfId="1" applyBorder="1" applyAlignment="1">
      <alignment horizontal="center" vertical="center" wrapText="1"/>
    </xf>
    <xf numFmtId="0" fontId="0" fillId="2" borderId="1" xfId="1" applyFont="1" applyBorder="1" applyAlignment="1">
      <alignment horizontal="center" vertical="center"/>
    </xf>
    <xf numFmtId="0" fontId="2" fillId="2" borderId="1" xfId="1" applyBorder="1" applyAlignment="1">
      <alignment horizontal="center" vertical="center"/>
    </xf>
    <xf numFmtId="0" fontId="2" fillId="2" borderId="2" xfId="1" applyBorder="1" applyAlignment="1"/>
    <xf numFmtId="0" fontId="2" fillId="2" borderId="4" xfId="1" applyBorder="1" applyAlignment="1"/>
    <xf numFmtId="0" fontId="2" fillId="2" borderId="3" xfId="1" applyBorder="1" applyAlignment="1"/>
    <xf numFmtId="0" fontId="0" fillId="2" borderId="2" xfId="1" applyFont="1" applyBorder="1" applyAlignment="1"/>
    <xf numFmtId="0" fontId="2" fillId="2" borderId="2" xfId="1" applyBorder="1"/>
    <xf numFmtId="165" fontId="0" fillId="0" borderId="3" xfId="0" applyNumberFormat="1" applyBorder="1" applyAlignment="1">
      <alignment horizontal="center"/>
    </xf>
    <xf numFmtId="0" fontId="0" fillId="2" borderId="2" xfId="1" applyFont="1" applyBorder="1" applyAlignment="1">
      <alignment horizontal="center" vertical="center"/>
    </xf>
    <xf numFmtId="0" fontId="0" fillId="2" borderId="1" xfId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" xfId="0" applyBorder="1"/>
    <xf numFmtId="168" fontId="0" fillId="0" borderId="2" xfId="0" applyNumberFormat="1" applyBorder="1" applyAlignment="1">
      <alignment horizontal="center"/>
    </xf>
    <xf numFmtId="168" fontId="0" fillId="0" borderId="3" xfId="0" applyNumberFormat="1" applyBorder="1" applyAlignment="1">
      <alignment horizontal="center"/>
    </xf>
    <xf numFmtId="11" fontId="0" fillId="0" borderId="2" xfId="0" applyNumberFormat="1" applyBorder="1" applyAlignment="1">
      <alignment horizontal="center"/>
    </xf>
    <xf numFmtId="11" fontId="0" fillId="0" borderId="3" xfId="0" applyNumberFormat="1" applyBorder="1" applyAlignment="1">
      <alignment horizontal="center"/>
    </xf>
    <xf numFmtId="1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9" fontId="0" fillId="0" borderId="2" xfId="0" applyNumberFormat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0" xfId="0"/>
    <xf numFmtId="0" fontId="0" fillId="2" borderId="2" xfId="1" applyFont="1" applyBorder="1" applyAlignment="1">
      <alignment horizontal="center" vertical="center" wrapText="1"/>
    </xf>
    <xf numFmtId="0" fontId="2" fillId="2" borderId="3" xfId="1" applyBorder="1" applyAlignment="1">
      <alignment horizontal="center" vertical="center" wrapText="1"/>
    </xf>
    <xf numFmtId="0" fontId="0" fillId="2" borderId="3" xfId="1" applyFont="1" applyBorder="1" applyAlignment="1">
      <alignment horizontal="center" vertical="center" wrapText="1"/>
    </xf>
    <xf numFmtId="0" fontId="2" fillId="2" borderId="2" xfId="1" applyBorder="1" applyAlignment="1">
      <alignment horizontal="center" vertical="center" wrapText="1"/>
    </xf>
    <xf numFmtId="0" fontId="2" fillId="2" borderId="4" xfId="1" applyBorder="1" applyAlignment="1">
      <alignment horizontal="center" vertical="center" wrapText="1"/>
    </xf>
    <xf numFmtId="0" fontId="0" fillId="2" borderId="1" xfId="1" applyFont="1" applyBorder="1" applyAlignment="1">
      <alignment horizontal="center" vertical="center"/>
    </xf>
    <xf numFmtId="0" fontId="2" fillId="2" borderId="1" xfId="1" applyBorder="1" applyAlignment="1">
      <alignment horizontal="center" vertical="center"/>
    </xf>
    <xf numFmtId="0" fontId="0" fillId="2" borderId="2" xfId="1" applyFont="1" applyBorder="1" applyAlignment="1">
      <alignment horizontal="center" vertical="center"/>
    </xf>
    <xf numFmtId="0" fontId="2" fillId="2" borderId="3" xfId="1" applyBorder="1" applyAlignment="1">
      <alignment horizontal="center" vertical="center"/>
    </xf>
    <xf numFmtId="0" fontId="2" fillId="2" borderId="1" xfId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2" borderId="1" xfId="1" applyBorder="1" applyAlignment="1">
      <alignment horizontal="center"/>
    </xf>
    <xf numFmtId="0" fontId="0" fillId="2" borderId="1" xfId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11" fontId="0" fillId="2" borderId="1" xfId="1" applyNumberFormat="1" applyFont="1" applyBorder="1" applyAlignment="1">
      <alignment horizontal="center"/>
    </xf>
    <xf numFmtId="0" fontId="0" fillId="2" borderId="2" xfId="1" applyFont="1" applyBorder="1" applyAlignment="1">
      <alignment horizontal="center"/>
    </xf>
    <xf numFmtId="0" fontId="0" fillId="2" borderId="3" xfId="1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2" fillId="2" borderId="2" xfId="1" applyBorder="1" applyAlignment="1"/>
    <xf numFmtId="0" fontId="2" fillId="2" borderId="4" xfId="1" applyBorder="1" applyAlignment="1"/>
    <xf numFmtId="0" fontId="2" fillId="2" borderId="3" xfId="1" applyBorder="1" applyAlignment="1"/>
    <xf numFmtId="0" fontId="0" fillId="2" borderId="2" xfId="1" applyFont="1" applyBorder="1" applyAlignment="1"/>
    <xf numFmtId="0" fontId="0" fillId="2" borderId="4" xfId="1" applyFont="1" applyBorder="1" applyAlignment="1"/>
    <xf numFmtId="0" fontId="0" fillId="2" borderId="3" xfId="1" applyFont="1" applyBorder="1" applyAlignment="1"/>
    <xf numFmtId="0" fontId="2" fillId="2" borderId="2" xfId="1" applyBorder="1"/>
    <xf numFmtId="0" fontId="2" fillId="2" borderId="4" xfId="1" applyBorder="1"/>
    <xf numFmtId="0" fontId="2" fillId="2" borderId="3" xfId="1" applyBorder="1"/>
    <xf numFmtId="0" fontId="2" fillId="2" borderId="1" xfId="1" applyBorder="1"/>
    <xf numFmtId="0" fontId="1" fillId="5" borderId="1" xfId="3" applyBorder="1" applyAlignment="1">
      <alignment horizontal="center"/>
    </xf>
    <xf numFmtId="0" fontId="10" fillId="4" borderId="1" xfId="2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2" borderId="2" xfId="1" applyFont="1" applyBorder="1"/>
    <xf numFmtId="0" fontId="0" fillId="2" borderId="4" xfId="1" applyFont="1" applyBorder="1"/>
    <xf numFmtId="0" fontId="0" fillId="2" borderId="3" xfId="1" applyFont="1" applyBorder="1"/>
    <xf numFmtId="0" fontId="0" fillId="2" borderId="1" xfId="1" applyFont="1" applyBorder="1"/>
    <xf numFmtId="0" fontId="7" fillId="2" borderId="1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2" xfId="1" applyBorder="1" applyAlignment="1">
      <alignment horizontal="center"/>
    </xf>
    <xf numFmtId="0" fontId="2" fillId="2" borderId="3" xfId="1" applyBorder="1" applyAlignment="1">
      <alignment horizontal="center"/>
    </xf>
    <xf numFmtId="11" fontId="2" fillId="2" borderId="2" xfId="1" applyNumberFormat="1" applyBorder="1" applyAlignment="1">
      <alignment horizontal="center"/>
    </xf>
    <xf numFmtId="11" fontId="2" fillId="2" borderId="4" xfId="1" applyNumberFormat="1" applyBorder="1" applyAlignment="1">
      <alignment horizontal="center"/>
    </xf>
    <xf numFmtId="11" fontId="2" fillId="2" borderId="3" xfId="1" applyNumberFormat="1" applyBorder="1" applyAlignment="1">
      <alignment horizontal="center"/>
    </xf>
    <xf numFmtId="11" fontId="0" fillId="2" borderId="2" xfId="1" applyNumberFormat="1" applyFont="1" applyBorder="1" applyAlignment="1">
      <alignment horizontal="center"/>
    </xf>
    <xf numFmtId="11" fontId="0" fillId="2" borderId="4" xfId="1" applyNumberFormat="1" applyFont="1" applyBorder="1" applyAlignment="1">
      <alignment horizontal="center"/>
    </xf>
    <xf numFmtId="11" fontId="0" fillId="2" borderId="3" xfId="1" applyNumberFormat="1" applyFont="1" applyBorder="1" applyAlignment="1">
      <alignment horizontal="center"/>
    </xf>
    <xf numFmtId="0" fontId="2" fillId="2" borderId="4" xfId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1" applyFont="1" applyBorder="1" applyAlignment="1">
      <alignment horizontal="center"/>
    </xf>
    <xf numFmtId="0" fontId="0" fillId="0" borderId="1" xfId="0" applyBorder="1"/>
    <xf numFmtId="0" fontId="0" fillId="2" borderId="1" xfId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" fillId="2" borderId="0" xfId="1" applyBorder="1" applyAlignment="1">
      <alignment horizontal="center"/>
    </xf>
    <xf numFmtId="0" fontId="0" fillId="2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167" fontId="0" fillId="0" borderId="3" xfId="0" applyNumberFormat="1" applyBorder="1" applyAlignment="1">
      <alignment horizontal="center"/>
    </xf>
    <xf numFmtId="169" fontId="0" fillId="0" borderId="0" xfId="0" applyNumberFormat="1"/>
    <xf numFmtId="164" fontId="0" fillId="0" borderId="0" xfId="0" applyNumberFormat="1"/>
    <xf numFmtId="165" fontId="0" fillId="0" borderId="0" xfId="0" applyNumberFormat="1" applyBorder="1" applyAlignment="1">
      <alignment horizontal="center"/>
    </xf>
  </cellXfs>
  <cellStyles count="4">
    <cellStyle name="40% - Accent5" xfId="3" builtinId="47"/>
    <cellStyle name="40% - Accent6" xfId="1" builtinId="51"/>
    <cellStyle name="Good" xfId="2" builtinId="26"/>
    <cellStyle name="Normal" xfId="0" builtinId="0"/>
  </cellStyles>
  <dxfs count="8"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Net Pressure Difference (kPa) vs</a:t>
            </a:r>
            <a:r>
              <a:rPr lang="en-US" baseline="0"/>
              <a:t> Hydraulic Radius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956640006688465"/>
          <c:y val="0.12962191253962263"/>
          <c:w val="0.80582444972103229"/>
          <c:h val="0.73467488340007059"/>
        </c:manualLayout>
      </c:layout>
      <c:scatterChart>
        <c:scatterStyle val="smoothMarker"/>
        <c:varyColors val="0"/>
        <c:ser>
          <c:idx val="0"/>
          <c:order val="0"/>
          <c:tx>
            <c:v>Net Pressure Difference (kPa)</c:v>
          </c:tx>
          <c:xVal>
            <c:numRef>
              <c:f>Calculations!$F$19:$F$29</c:f>
              <c:numCache>
                <c:formatCode>0.00</c:formatCode>
                <c:ptCount val="11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</c:numCache>
            </c:numRef>
          </c:xVal>
          <c:yVal>
            <c:numRef>
              <c:f>Calculations!$L$19:$L$29</c:f>
              <c:numCache>
                <c:formatCode>0.00</c:formatCode>
                <c:ptCount val="11"/>
                <c:pt idx="0">
                  <c:v>2.2242372801377677</c:v>
                </c:pt>
                <c:pt idx="1">
                  <c:v>1.8378928131477952</c:v>
                </c:pt>
                <c:pt idx="2">
                  <c:v>1.5673324343396817</c:v>
                </c:pt>
                <c:pt idx="3">
                  <c:v>1.3534663177828115</c:v>
                </c:pt>
                <c:pt idx="4">
                  <c:v>1.1822962037726648</c:v>
                </c:pt>
                <c:pt idx="5">
                  <c:v>1.0373363611973654</c:v>
                </c:pt>
                <c:pt idx="6">
                  <c:v>0.92918726815812258</c:v>
                </c:pt>
                <c:pt idx="7">
                  <c:v>0.83013065612270298</c:v>
                </c:pt>
                <c:pt idx="8">
                  <c:v>0.73642196229469115</c:v>
                </c:pt>
                <c:pt idx="9">
                  <c:v>0.66913867484453293</c:v>
                </c:pt>
                <c:pt idx="10">
                  <c:v>0.60700384984552147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173376"/>
        <c:axId val="169175296"/>
      </c:scatterChart>
      <c:valAx>
        <c:axId val="169173376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 sz="1100"/>
                  <a:t>Hydraulic Radius (</a:t>
                </a:r>
                <a:r>
                  <a:rPr lang="el-GR" sz="1100">
                    <a:latin typeface="Calibri"/>
                    <a:cs typeface="Calibri"/>
                  </a:rPr>
                  <a:t>μ</a:t>
                </a:r>
                <a:r>
                  <a:rPr lang="en-GB" sz="1100"/>
                  <a:t>m)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69175296"/>
        <c:crosses val="autoZero"/>
        <c:crossBetween val="midCat"/>
      </c:valAx>
      <c:valAx>
        <c:axId val="169175296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GB" sz="1100" b="1"/>
                  <a:t>Net Pressure Difference (P2-P1) (kPa)</a:t>
                </a:r>
              </a:p>
              <a:p>
                <a:pPr>
                  <a:defRPr b="1"/>
                </a:pPr>
                <a:endParaRPr lang="en-GB" b="1"/>
              </a:p>
            </c:rich>
          </c:tx>
          <c:layout>
            <c:manualLayout>
              <c:xMode val="edge"/>
              <c:yMode val="edge"/>
              <c:x val="3.8474072197323489E-2"/>
              <c:y val="0.23186285306225807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691733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Mass Flow Rate vs Pressure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07544637064409"/>
          <c:y val="0.10245861564247995"/>
          <c:w val="0.8329466261395384"/>
          <c:h val="0.7789531365218848"/>
        </c:manualLayout>
      </c:layout>
      <c:scatterChart>
        <c:scatterStyle val="smoothMarker"/>
        <c:varyColors val="0"/>
        <c:ser>
          <c:idx val="0"/>
          <c:order val="0"/>
          <c:xVal>
            <c:numRef>
              <c:f>'Knudsen Pump'!$F$24:$F$34</c:f>
              <c:numCache>
                <c:formatCode>0.00</c:formatCode>
                <c:ptCount val="11"/>
                <c:pt idx="0">
                  <c:v>0.22442635085122131</c:v>
                </c:pt>
                <c:pt idx="1">
                  <c:v>0.22508673937808493</c:v>
                </c:pt>
                <c:pt idx="2">
                  <c:v>0.22574712790494852</c:v>
                </c:pt>
                <c:pt idx="3">
                  <c:v>0.22640751643181212</c:v>
                </c:pt>
                <c:pt idx="4">
                  <c:v>0.22706790495867571</c:v>
                </c:pt>
                <c:pt idx="5">
                  <c:v>0.22772829348553933</c:v>
                </c:pt>
                <c:pt idx="6">
                  <c:v>0.22838868201240292</c:v>
                </c:pt>
                <c:pt idx="7">
                  <c:v>0.22904907053926651</c:v>
                </c:pt>
                <c:pt idx="8">
                  <c:v>0.22970945906613013</c:v>
                </c:pt>
                <c:pt idx="9">
                  <c:v>0.23036984759299373</c:v>
                </c:pt>
                <c:pt idx="10">
                  <c:v>0.23103023611985732</c:v>
                </c:pt>
              </c:numCache>
            </c:numRef>
          </c:xVal>
          <c:yVal>
            <c:numRef>
              <c:f>'Knudsen Pump'!$AH$24:$AH$34</c:f>
              <c:numCache>
                <c:formatCode>0.0000E+00</c:formatCode>
                <c:ptCount val="11"/>
                <c:pt idx="0">
                  <c:v>-2.8847112013069855E-9</c:v>
                </c:pt>
                <c:pt idx="1">
                  <c:v>-8.406898301690209E-9</c:v>
                </c:pt>
                <c:pt idx="2">
                  <c:v>-1.3519909271537106E-8</c:v>
                </c:pt>
                <c:pt idx="3">
                  <c:v>-1.8262819861365567E-8</c:v>
                </c:pt>
                <c:pt idx="4">
                  <c:v>-2.2943748939378391E-8</c:v>
                </c:pt>
                <c:pt idx="5">
                  <c:v>-2.7064186556173407E-8</c:v>
                </c:pt>
                <c:pt idx="6">
                  <c:v>-3.1497887884365106E-8</c:v>
                </c:pt>
                <c:pt idx="7">
                  <c:v>-3.5065265578880261E-8</c:v>
                </c:pt>
                <c:pt idx="8">
                  <c:v>-3.840066072101634E-8</c:v>
                </c:pt>
                <c:pt idx="9">
                  <c:v>-4.0985392480888019E-8</c:v>
                </c:pt>
                <c:pt idx="10">
                  <c:v>-4.3407263359535073E-8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513152"/>
        <c:axId val="170515072"/>
      </c:scatterChart>
      <c:valAx>
        <c:axId val="170513152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 sz="1200"/>
                  <a:t>Local Pressure(Bar)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70515072"/>
        <c:crosses val="autoZero"/>
        <c:crossBetween val="midCat"/>
      </c:valAx>
      <c:valAx>
        <c:axId val="170515072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sz="1200"/>
                  <a:t>Mass Flow Rate (SSC)</a:t>
                </a:r>
              </a:p>
            </c:rich>
          </c:tx>
          <c:layout/>
          <c:overlay val="0"/>
        </c:title>
        <c:numFmt formatCode="0.0000E+00" sourceLinked="1"/>
        <c:majorTickMark val="out"/>
        <c:minorTickMark val="none"/>
        <c:tickLblPos val="nextTo"/>
        <c:crossAx val="1705131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Variation in Pressure across the Capillary</a:t>
            </a:r>
          </a:p>
        </c:rich>
      </c:tx>
      <c:layout>
        <c:manualLayout>
          <c:xMode val="edge"/>
          <c:yMode val="edge"/>
          <c:x val="0.30868486845858384"/>
          <c:y val="2.9666322283712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29330174266798"/>
          <c:y val="0.10258839090065607"/>
          <c:w val="0.84480065065465848"/>
          <c:h val="0.79566073555442962"/>
        </c:manualLayout>
      </c:layout>
      <c:scatterChart>
        <c:scatterStyle val="smoothMarker"/>
        <c:varyColors val="0"/>
        <c:ser>
          <c:idx val="0"/>
          <c:order val="0"/>
          <c:xVal>
            <c:numRef>
              <c:f>'Knudsen Pump'!$A$24:$A$34</c:f>
              <c:numCache>
                <c:formatCode>0.00</c:formatCod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xVal>
          <c:yVal>
            <c:numRef>
              <c:f>'Knudsen Pump'!$G$24:$G$34</c:f>
              <c:numCache>
                <c:formatCode>0.00</c:formatCode>
                <c:ptCount val="11"/>
                <c:pt idx="0">
                  <c:v>22.74</c:v>
                </c:pt>
                <c:pt idx="1">
                  <c:v>22.806913867484454</c:v>
                </c:pt>
                <c:pt idx="2">
                  <c:v>22.873827734968909</c:v>
                </c:pt>
                <c:pt idx="3">
                  <c:v>22.940741602453365</c:v>
                </c:pt>
                <c:pt idx="4">
                  <c:v>23.007655469937816</c:v>
                </c:pt>
                <c:pt idx="5">
                  <c:v>23.074569337422272</c:v>
                </c:pt>
                <c:pt idx="6">
                  <c:v>23.141483204906727</c:v>
                </c:pt>
                <c:pt idx="7">
                  <c:v>23.208397072391179</c:v>
                </c:pt>
                <c:pt idx="8">
                  <c:v>23.275310939875634</c:v>
                </c:pt>
                <c:pt idx="9">
                  <c:v>23.34222480736009</c:v>
                </c:pt>
                <c:pt idx="10">
                  <c:v>23.409138674844545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716928"/>
        <c:axId val="168731392"/>
      </c:scatterChart>
      <c:valAx>
        <c:axId val="168716928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 sz="1200"/>
                  <a:t>Distance along</a:t>
                </a:r>
                <a:r>
                  <a:rPr lang="en-GB" sz="1200" baseline="0"/>
                  <a:t> capillary (µm)</a:t>
                </a:r>
                <a:endParaRPr lang="en-GB" sz="1200"/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68731392"/>
        <c:crosses val="autoZero"/>
        <c:crossBetween val="midCat"/>
      </c:valAx>
      <c:valAx>
        <c:axId val="168731392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sz="1200"/>
                  <a:t>Pressure (kPa)</a:t>
                </a:r>
              </a:p>
            </c:rich>
          </c:tx>
          <c:layout>
            <c:manualLayout>
              <c:xMode val="edge"/>
              <c:yMode val="edge"/>
              <c:x val="1.8472898024850696E-2"/>
              <c:y val="0.41696633322921756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687169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Variation in Temperature along the Capillary</a:t>
            </a:r>
          </a:p>
        </c:rich>
      </c:tx>
      <c:layout>
        <c:manualLayout>
          <c:xMode val="edge"/>
          <c:yMode val="edge"/>
          <c:x val="0.30868486845858384"/>
          <c:y val="2.9666322283712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29330174266798"/>
          <c:y val="0.10258839090065607"/>
          <c:w val="0.84480065065465848"/>
          <c:h val="0.79566073555442962"/>
        </c:manualLayout>
      </c:layout>
      <c:scatterChart>
        <c:scatterStyle val="smoothMarker"/>
        <c:varyColors val="0"/>
        <c:ser>
          <c:idx val="0"/>
          <c:order val="0"/>
          <c:xVal>
            <c:numRef>
              <c:f>'Knudsen Pump'!$A$24:$A$34</c:f>
              <c:numCache>
                <c:formatCode>0.00</c:formatCod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xVal>
          <c:yVal>
            <c:numRef>
              <c:f>'Knudsen Pump'!$B$24:$B$34</c:f>
              <c:numCache>
                <c:formatCode>General</c:formatCode>
                <c:ptCount val="11"/>
                <c:pt idx="0">
                  <c:v>273</c:v>
                </c:pt>
                <c:pt idx="1">
                  <c:v>280.7</c:v>
                </c:pt>
                <c:pt idx="2">
                  <c:v>288.39999999999998</c:v>
                </c:pt>
                <c:pt idx="3">
                  <c:v>296.09999999999997</c:v>
                </c:pt>
                <c:pt idx="4">
                  <c:v>303.79999999999995</c:v>
                </c:pt>
                <c:pt idx="5">
                  <c:v>311.49999999999994</c:v>
                </c:pt>
                <c:pt idx="6">
                  <c:v>319.19999999999993</c:v>
                </c:pt>
                <c:pt idx="7">
                  <c:v>326.89999999999992</c:v>
                </c:pt>
                <c:pt idx="8">
                  <c:v>334.59999999999991</c:v>
                </c:pt>
                <c:pt idx="9">
                  <c:v>342.2999999999999</c:v>
                </c:pt>
                <c:pt idx="10">
                  <c:v>349.99999999999989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533632"/>
        <c:axId val="170535552"/>
      </c:scatterChart>
      <c:valAx>
        <c:axId val="170533632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 sz="1200"/>
                  <a:t>Distance along</a:t>
                </a:r>
                <a:r>
                  <a:rPr lang="en-GB" sz="1200" baseline="0"/>
                  <a:t> capillary (µm)</a:t>
                </a:r>
                <a:endParaRPr lang="en-GB" sz="1200"/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70535552"/>
        <c:crosses val="autoZero"/>
        <c:crossBetween val="midCat"/>
      </c:valAx>
      <c:valAx>
        <c:axId val="170535552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sz="1200"/>
                  <a:t>Pressure (kPa)</a:t>
                </a:r>
              </a:p>
            </c:rich>
          </c:tx>
          <c:layout>
            <c:manualLayout>
              <c:xMode val="edge"/>
              <c:yMode val="edge"/>
              <c:x val="1.8472898024850696E-2"/>
              <c:y val="0.4169663332292175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705336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Net Pressure Difference (kPa) vs</a:t>
            </a:r>
            <a:r>
              <a:rPr lang="en-US" baseline="0"/>
              <a:t> Temperature Ratio</a:t>
            </a:r>
            <a:endParaRPr lang="en-US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2333223916064798"/>
          <c:y val="0.12962191253962263"/>
          <c:w val="0.80394145316214427"/>
          <c:h val="0.73159433606200297"/>
        </c:manualLayout>
      </c:layout>
      <c:scatterChart>
        <c:scatterStyle val="smoothMarker"/>
        <c:varyColors val="0"/>
        <c:ser>
          <c:idx val="0"/>
          <c:order val="0"/>
          <c:xVal>
            <c:numRef>
              <c:f>Calculations!$H$58:$H$68</c:f>
              <c:numCache>
                <c:formatCode>0.00</c:formatCode>
                <c:ptCount val="11"/>
                <c:pt idx="0">
                  <c:v>1.0622710622710623</c:v>
                </c:pt>
                <c:pt idx="1">
                  <c:v>1.0805860805860805</c:v>
                </c:pt>
                <c:pt idx="2">
                  <c:v>1.098901098901099</c:v>
                </c:pt>
                <c:pt idx="3">
                  <c:v>1.1172161172161172</c:v>
                </c:pt>
                <c:pt idx="4">
                  <c:v>1.1355311355311355</c:v>
                </c:pt>
                <c:pt idx="5">
                  <c:v>1.1538461538461537</c:v>
                </c:pt>
                <c:pt idx="6">
                  <c:v>1.1721611721611722</c:v>
                </c:pt>
                <c:pt idx="7">
                  <c:v>1.1904761904761905</c:v>
                </c:pt>
                <c:pt idx="8">
                  <c:v>1.2087912087912087</c:v>
                </c:pt>
                <c:pt idx="9">
                  <c:v>1.2271062271062272</c:v>
                </c:pt>
                <c:pt idx="10">
                  <c:v>1.2454212454212454</c:v>
                </c:pt>
              </c:numCache>
            </c:numRef>
          </c:xVal>
          <c:yVal>
            <c:numRef>
              <c:f>Calculations!$L$58:$L$68</c:f>
              <c:numCache>
                <c:formatCode>0.00</c:formatCode>
                <c:ptCount val="11"/>
                <c:pt idx="0">
                  <c:v>1.349152408522772</c:v>
                </c:pt>
                <c:pt idx="1">
                  <c:v>1.7341830441492494</c:v>
                </c:pt>
                <c:pt idx="2">
                  <c:v>2.1141499163575208</c:v>
                </c:pt>
                <c:pt idx="3">
                  <c:v>2.4892023775681009</c:v>
                </c:pt>
                <c:pt idx="4">
                  <c:v>2.8594830137127429</c:v>
                </c:pt>
                <c:pt idx="5">
                  <c:v>3.2251280543552858</c:v>
                </c:pt>
                <c:pt idx="6">
                  <c:v>3.5862677518756829</c:v>
                </c:pt>
                <c:pt idx="7">
                  <c:v>3.9430267324951567</c:v>
                </c:pt>
                <c:pt idx="8">
                  <c:v>4.2955243216325911</c:v>
                </c:pt>
                <c:pt idx="9">
                  <c:v>4.6438748458272308</c:v>
                </c:pt>
                <c:pt idx="10">
                  <c:v>4.9881879132388276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191680"/>
        <c:axId val="170066304"/>
      </c:scatterChart>
      <c:valAx>
        <c:axId val="169191680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 sz="1200"/>
                  <a:t>Temperature Ratio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70066304"/>
        <c:crosses val="autoZero"/>
        <c:crossBetween val="midCat"/>
      </c:valAx>
      <c:valAx>
        <c:axId val="170066304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sz="1200"/>
                  <a:t>Net Pressure Difference (P2-P1) (kPa)</a:t>
                </a:r>
              </a:p>
              <a:p>
                <a:pPr>
                  <a:defRPr/>
                </a:pPr>
                <a:endParaRPr lang="en-GB"/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691916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Rarefaction Parameter vs</a:t>
            </a:r>
            <a:r>
              <a:rPr lang="en-US" baseline="0"/>
              <a:t> Hydraulic Radius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956640006688465"/>
          <c:y val="0.12962191253962263"/>
          <c:w val="0.80582444972103229"/>
          <c:h val="0.73467488340007059"/>
        </c:manualLayout>
      </c:layout>
      <c:scatterChart>
        <c:scatterStyle val="smoothMarker"/>
        <c:varyColors val="0"/>
        <c:ser>
          <c:idx val="0"/>
          <c:order val="0"/>
          <c:xVal>
            <c:numRef>
              <c:f>Calculations!$F$19:$F$29</c:f>
              <c:numCache>
                <c:formatCode>0.00</c:formatCode>
                <c:ptCount val="11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</c:numCache>
            </c:numRef>
          </c:xVal>
          <c:yVal>
            <c:numRef>
              <c:f>Calculations!$AA$19:$AA$29</c:f>
              <c:numCache>
                <c:formatCode>0.00</c:formatCode>
                <c:ptCount val="11"/>
                <c:pt idx="0">
                  <c:v>0.33280511135099766</c:v>
                </c:pt>
                <c:pt idx="1">
                  <c:v>0.66561022270199532</c:v>
                </c:pt>
                <c:pt idx="2">
                  <c:v>0.99841533405299288</c:v>
                </c:pt>
                <c:pt idx="3">
                  <c:v>1.3312204454039906</c:v>
                </c:pt>
                <c:pt idx="4">
                  <c:v>1.664025556754988</c:v>
                </c:pt>
                <c:pt idx="5">
                  <c:v>1.9968306681059858</c:v>
                </c:pt>
                <c:pt idx="6">
                  <c:v>2.3296357794569831</c:v>
                </c:pt>
                <c:pt idx="7">
                  <c:v>2.6624408908079813</c:v>
                </c:pt>
                <c:pt idx="8">
                  <c:v>2.9952460021589782</c:v>
                </c:pt>
                <c:pt idx="9">
                  <c:v>3.328051113509976</c:v>
                </c:pt>
                <c:pt idx="10">
                  <c:v>3.6608562248609742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086784"/>
        <c:axId val="170088704"/>
      </c:scatterChart>
      <c:valAx>
        <c:axId val="170086784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Hydraulic Radius (m)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70088704"/>
        <c:crosses val="autoZero"/>
        <c:crossBetween val="midCat"/>
      </c:valAx>
      <c:valAx>
        <c:axId val="170088704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Rarefaction Parameter,</a:t>
                </a:r>
                <a:r>
                  <a:rPr lang="en-GB" baseline="0"/>
                  <a:t> </a:t>
                </a:r>
                <a:r>
                  <a:rPr lang="el-GR" baseline="0">
                    <a:latin typeface="Calibri"/>
                    <a:cs typeface="Calibri"/>
                  </a:rPr>
                  <a:t>δ</a:t>
                </a:r>
                <a:endParaRPr lang="en-GB"/>
              </a:p>
              <a:p>
                <a:pPr>
                  <a:defRPr/>
                </a:pPr>
                <a:endParaRPr lang="en-GB"/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700867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Mass Flow Rate vs</a:t>
            </a:r>
            <a:r>
              <a:rPr lang="en-US" baseline="0"/>
              <a:t> Hydraulic Radius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956640006688465"/>
          <c:y val="0.12962191253962263"/>
          <c:w val="0.80582444972103229"/>
          <c:h val="0.73467488340007059"/>
        </c:manualLayout>
      </c:layout>
      <c:scatterChart>
        <c:scatterStyle val="smoothMarker"/>
        <c:varyColors val="0"/>
        <c:ser>
          <c:idx val="0"/>
          <c:order val="0"/>
          <c:xVal>
            <c:numRef>
              <c:f>Calculations!$F$19:$F$29</c:f>
              <c:numCache>
                <c:formatCode>0.00</c:formatCode>
                <c:ptCount val="11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</c:numCache>
            </c:numRef>
          </c:xVal>
          <c:yVal>
            <c:numRef>
              <c:f>Calculations!$AN$19:$AN$29</c:f>
              <c:numCache>
                <c:formatCode>0.00E+00</c:formatCode>
                <c:ptCount val="11"/>
                <c:pt idx="0">
                  <c:v>1.0248260734998917E-14</c:v>
                </c:pt>
                <c:pt idx="1">
                  <c:v>8.7907581404582728E-14</c:v>
                </c:pt>
                <c:pt idx="2">
                  <c:v>3.1588074485385585E-13</c:v>
                </c:pt>
                <c:pt idx="3">
                  <c:v>7.9574249629780901E-13</c:v>
                </c:pt>
                <c:pt idx="4">
                  <c:v>1.6411845647135841E-12</c:v>
                </c:pt>
                <c:pt idx="5">
                  <c:v>2.9889435701833988E-12</c:v>
                </c:pt>
                <c:pt idx="6">
                  <c:v>4.9818528320879663E-12</c:v>
                </c:pt>
                <c:pt idx="7">
                  <c:v>7.7836216688028231E-12</c:v>
                </c:pt>
                <c:pt idx="8">
                  <c:v>1.1586036407886219E-11</c:v>
                </c:pt>
                <c:pt idx="9">
                  <c:v>1.6570536841403308E-11</c:v>
                </c:pt>
                <c:pt idx="10">
                  <c:v>2.2952037235395384E-11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127744"/>
        <c:axId val="170129664"/>
      </c:scatterChart>
      <c:valAx>
        <c:axId val="170127744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Hydraulic Radius (m)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70129664"/>
        <c:crosses val="autoZero"/>
        <c:crossBetween val="midCat"/>
      </c:valAx>
      <c:valAx>
        <c:axId val="170129664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Mass Flow Rate, Q (kg/s)</a:t>
                </a:r>
              </a:p>
              <a:p>
                <a:pPr>
                  <a:defRPr/>
                </a:pPr>
                <a:endParaRPr lang="en-GB"/>
              </a:p>
            </c:rich>
          </c:tx>
          <c:layout/>
          <c:overlay val="0"/>
        </c:title>
        <c:numFmt formatCode="0.00E+00" sourceLinked="1"/>
        <c:majorTickMark val="out"/>
        <c:minorTickMark val="none"/>
        <c:tickLblPos val="nextTo"/>
        <c:crossAx val="1701277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Flow Rate SCC</a:t>
            </a:r>
            <a:r>
              <a:rPr lang="en-US" baseline="0"/>
              <a:t> </a:t>
            </a:r>
            <a:r>
              <a:rPr lang="en-US"/>
              <a:t>vs</a:t>
            </a:r>
            <a:r>
              <a:rPr lang="en-US" baseline="0"/>
              <a:t> Temperature Ratio</a:t>
            </a:r>
            <a:endParaRPr lang="en-US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2333223916064798"/>
          <c:y val="0.12962191253962263"/>
          <c:w val="0.80394145316214427"/>
          <c:h val="0.73159433606200297"/>
        </c:manualLayout>
      </c:layout>
      <c:scatterChart>
        <c:scatterStyle val="smoothMarker"/>
        <c:varyColors val="0"/>
        <c:ser>
          <c:idx val="0"/>
          <c:order val="0"/>
          <c:xVal>
            <c:numRef>
              <c:f>Calculations!$H$58:$H$68</c:f>
              <c:numCache>
                <c:formatCode>0.00</c:formatCode>
                <c:ptCount val="11"/>
                <c:pt idx="0">
                  <c:v>1.0622710622710623</c:v>
                </c:pt>
                <c:pt idx="1">
                  <c:v>1.0805860805860805</c:v>
                </c:pt>
                <c:pt idx="2">
                  <c:v>1.098901098901099</c:v>
                </c:pt>
                <c:pt idx="3">
                  <c:v>1.1172161172161172</c:v>
                </c:pt>
                <c:pt idx="4">
                  <c:v>1.1355311355311355</c:v>
                </c:pt>
                <c:pt idx="5">
                  <c:v>1.1538461538461537</c:v>
                </c:pt>
                <c:pt idx="6">
                  <c:v>1.1721611721611722</c:v>
                </c:pt>
                <c:pt idx="7">
                  <c:v>1.1904761904761905</c:v>
                </c:pt>
                <c:pt idx="8">
                  <c:v>1.2087912087912087</c:v>
                </c:pt>
                <c:pt idx="9">
                  <c:v>1.2271062271062272</c:v>
                </c:pt>
                <c:pt idx="10">
                  <c:v>1.2454212454212454</c:v>
                </c:pt>
              </c:numCache>
            </c:numRef>
          </c:xVal>
          <c:yVal>
            <c:numRef>
              <c:f>Calculations!$AR$58:$AR$68</c:f>
              <c:numCache>
                <c:formatCode>0.00E+00</c:formatCode>
                <c:ptCount val="11"/>
                <c:pt idx="0">
                  <c:v>6.9589637268274048E-7</c:v>
                </c:pt>
                <c:pt idx="1">
                  <c:v>9.0087020294880897E-7</c:v>
                </c:pt>
                <c:pt idx="2">
                  <c:v>1.1059723271855349E-6</c:v>
                </c:pt>
                <c:pt idx="3">
                  <c:v>1.311198961445393E-6</c:v>
                </c:pt>
                <c:pt idx="4">
                  <c:v>1.5165464932145604E-6</c:v>
                </c:pt>
                <c:pt idx="5">
                  <c:v>1.7220114710222196E-6</c:v>
                </c:pt>
                <c:pt idx="6">
                  <c:v>1.9275905948336659E-6</c:v>
                </c:pt>
                <c:pt idx="7">
                  <c:v>2.1332807071568442E-6</c:v>
                </c:pt>
                <c:pt idx="8">
                  <c:v>2.3390787847992136E-6</c:v>
                </c:pt>
                <c:pt idx="9">
                  <c:v>2.5449819312183299E-6</c:v>
                </c:pt>
                <c:pt idx="10">
                  <c:v>2.750987369415176E-6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285312"/>
        <c:axId val="170299776"/>
      </c:scatterChart>
      <c:valAx>
        <c:axId val="170285312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Temperature Ratio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70299776"/>
        <c:crosses val="autoZero"/>
        <c:crossBetween val="midCat"/>
      </c:valAx>
      <c:valAx>
        <c:axId val="170299776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Flow Rate SCC</a:t>
                </a:r>
              </a:p>
              <a:p>
                <a:pPr>
                  <a:defRPr/>
                </a:pPr>
                <a:endParaRPr lang="en-GB"/>
              </a:p>
            </c:rich>
          </c:tx>
          <c:layout/>
          <c:overlay val="0"/>
        </c:title>
        <c:numFmt formatCode="0.00E+00" sourceLinked="1"/>
        <c:majorTickMark val="out"/>
        <c:minorTickMark val="none"/>
        <c:tickLblPos val="nextTo"/>
        <c:crossAx val="1702853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Net Pressure Difference (kPa) vs</a:t>
            </a:r>
            <a:r>
              <a:rPr lang="en-US" baseline="0"/>
              <a:t> Pressure P1</a:t>
            </a:r>
            <a:endParaRPr lang="en-US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2333223916064798"/>
          <c:y val="0.12962191253962263"/>
          <c:w val="0.80394145316214427"/>
          <c:h val="0.73159433606200297"/>
        </c:manualLayout>
      </c:layout>
      <c:scatterChart>
        <c:scatterStyle val="smoothMarker"/>
        <c:varyColors val="0"/>
        <c:ser>
          <c:idx val="0"/>
          <c:order val="0"/>
          <c:xVal>
            <c:numRef>
              <c:f>Calculations!$F$97:$F$107</c:f>
              <c:numCache>
                <c:formatCode>0.00</c:formatCode>
                <c:ptCount val="11"/>
                <c:pt idx="0">
                  <c:v>50.662500000000001</c:v>
                </c:pt>
                <c:pt idx="1">
                  <c:v>55.728749999999998</c:v>
                </c:pt>
                <c:pt idx="2">
                  <c:v>60.795000000000002</c:v>
                </c:pt>
                <c:pt idx="3">
                  <c:v>65.861249999999998</c:v>
                </c:pt>
                <c:pt idx="4">
                  <c:v>70.927499999999995</c:v>
                </c:pt>
                <c:pt idx="5">
                  <c:v>75.993750000000006</c:v>
                </c:pt>
                <c:pt idx="6">
                  <c:v>81.06</c:v>
                </c:pt>
                <c:pt idx="7">
                  <c:v>86.126249999999999</c:v>
                </c:pt>
                <c:pt idx="8">
                  <c:v>91.192499999999995</c:v>
                </c:pt>
                <c:pt idx="9">
                  <c:v>96.258750000000006</c:v>
                </c:pt>
                <c:pt idx="10">
                  <c:v>101.325</c:v>
                </c:pt>
              </c:numCache>
            </c:numRef>
          </c:xVal>
          <c:yVal>
            <c:numRef>
              <c:f>Calculations!$L$97:$L$107</c:f>
              <c:numCache>
                <c:formatCode>0.00</c:formatCode>
                <c:ptCount val="11"/>
                <c:pt idx="0">
                  <c:v>0.93377658638563299</c:v>
                </c:pt>
                <c:pt idx="1">
                  <c:v>1.2713461311555729</c:v>
                </c:pt>
                <c:pt idx="2">
                  <c:v>1.6370643600324111</c:v>
                </c:pt>
                <c:pt idx="3">
                  <c:v>2.0240884225055926</c:v>
                </c:pt>
                <c:pt idx="4">
                  <c:v>2.4166542665645832</c:v>
                </c:pt>
                <c:pt idx="5">
                  <c:v>2.8308421368386045</c:v>
                </c:pt>
                <c:pt idx="6">
                  <c:v>3.2381957063500595</c:v>
                </c:pt>
                <c:pt idx="7">
                  <c:v>3.6729776068722422</c:v>
                </c:pt>
                <c:pt idx="8">
                  <c:v>4.1138171275475468</c:v>
                </c:pt>
                <c:pt idx="9">
                  <c:v>4.538147874505885</c:v>
                </c:pt>
                <c:pt idx="10">
                  <c:v>4.9881879132388276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324352"/>
        <c:axId val="170326272"/>
      </c:scatterChart>
      <c:valAx>
        <c:axId val="170324352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Pressure,</a:t>
                </a:r>
                <a:r>
                  <a:rPr lang="en-GB" baseline="0"/>
                  <a:t> P1 (kPa)</a:t>
                </a:r>
                <a:endParaRPr lang="en-GB"/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70326272"/>
        <c:crosses val="autoZero"/>
        <c:crossBetween val="midCat"/>
      </c:valAx>
      <c:valAx>
        <c:axId val="170326272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Net Pressure Difference (P2-P1) (kPa)</a:t>
                </a:r>
              </a:p>
              <a:p>
                <a:pPr>
                  <a:defRPr/>
                </a:pPr>
                <a:endParaRPr lang="en-GB"/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703243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Flow Rate SCC vs</a:t>
            </a:r>
            <a:r>
              <a:rPr lang="en-US" baseline="0"/>
              <a:t> Pressure P1</a:t>
            </a:r>
            <a:endParaRPr lang="en-US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2333223916064798"/>
          <c:y val="0.12962191253962263"/>
          <c:w val="0.80394145316214427"/>
          <c:h val="0.73159433606200297"/>
        </c:manualLayout>
      </c:layout>
      <c:scatterChart>
        <c:scatterStyle val="smoothMarker"/>
        <c:varyColors val="0"/>
        <c:ser>
          <c:idx val="0"/>
          <c:order val="0"/>
          <c:xVal>
            <c:numRef>
              <c:f>Calculations!$F$97:$F$107</c:f>
              <c:numCache>
                <c:formatCode>0.00</c:formatCode>
                <c:ptCount val="11"/>
                <c:pt idx="0">
                  <c:v>50.662500000000001</c:v>
                </c:pt>
                <c:pt idx="1">
                  <c:v>55.728749999999998</c:v>
                </c:pt>
                <c:pt idx="2">
                  <c:v>60.795000000000002</c:v>
                </c:pt>
                <c:pt idx="3">
                  <c:v>65.861249999999998</c:v>
                </c:pt>
                <c:pt idx="4">
                  <c:v>70.927499999999995</c:v>
                </c:pt>
                <c:pt idx="5">
                  <c:v>75.993750000000006</c:v>
                </c:pt>
                <c:pt idx="6">
                  <c:v>81.06</c:v>
                </c:pt>
                <c:pt idx="7">
                  <c:v>86.126249999999999</c:v>
                </c:pt>
                <c:pt idx="8">
                  <c:v>91.192499999999995</c:v>
                </c:pt>
                <c:pt idx="9">
                  <c:v>96.258750000000006</c:v>
                </c:pt>
                <c:pt idx="10">
                  <c:v>101.325</c:v>
                </c:pt>
              </c:numCache>
            </c:numRef>
          </c:xVal>
          <c:yVal>
            <c:numRef>
              <c:f>Calculations!$AR$97:$AR$107</c:f>
              <c:numCache>
                <c:formatCode>0.00E+00</c:formatCode>
                <c:ptCount val="11"/>
                <c:pt idx="0">
                  <c:v>6.0634600579198061E-7</c:v>
                </c:pt>
                <c:pt idx="1">
                  <c:v>7.9777133911882053E-7</c:v>
                </c:pt>
                <c:pt idx="2">
                  <c:v>9.9310996101018228E-7</c:v>
                </c:pt>
                <c:pt idx="3">
                  <c:v>1.1929743253766626E-6</c:v>
                </c:pt>
                <c:pt idx="4">
                  <c:v>1.4011228654126599E-6</c:v>
                </c:pt>
                <c:pt idx="5">
                  <c:v>1.6130111907628732E-6</c:v>
                </c:pt>
                <c:pt idx="6">
                  <c:v>1.833391082859144E-6</c:v>
                </c:pt>
                <c:pt idx="7">
                  <c:v>2.0546659142125983E-6</c:v>
                </c:pt>
                <c:pt idx="8">
                  <c:v>2.2805094712019731E-6</c:v>
                </c:pt>
                <c:pt idx="9">
                  <c:v>2.5152632691186015E-6</c:v>
                </c:pt>
                <c:pt idx="10">
                  <c:v>2.750987369415176E-6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346752"/>
        <c:axId val="170361216"/>
      </c:scatterChart>
      <c:valAx>
        <c:axId val="170346752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Pressure, P1 (kPa)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70361216"/>
        <c:crosses val="autoZero"/>
        <c:crossBetween val="midCat"/>
      </c:valAx>
      <c:valAx>
        <c:axId val="170361216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Flow Rate SCC</a:t>
                </a:r>
              </a:p>
              <a:p>
                <a:pPr>
                  <a:defRPr/>
                </a:pPr>
                <a:endParaRPr lang="en-GB"/>
              </a:p>
            </c:rich>
          </c:tx>
          <c:layout/>
          <c:overlay val="0"/>
        </c:title>
        <c:numFmt formatCode="0.00E+00" sourceLinked="1"/>
        <c:majorTickMark val="out"/>
        <c:minorTickMark val="none"/>
        <c:tickLblPos val="nextTo"/>
        <c:crossAx val="1703467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Net Pressure Difference (kPa) vs</a:t>
            </a:r>
            <a:r>
              <a:rPr lang="en-US" baseline="0"/>
              <a:t> Pressure P1</a:t>
            </a:r>
            <a:endParaRPr lang="en-US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2333223916064798"/>
          <c:y val="0.12962191253962263"/>
          <c:w val="0.80394145316214427"/>
          <c:h val="0.73159433606200297"/>
        </c:manualLayout>
      </c:layout>
      <c:scatterChart>
        <c:scatterStyle val="smoothMarker"/>
        <c:varyColors val="0"/>
        <c:ser>
          <c:idx val="0"/>
          <c:order val="0"/>
          <c:xVal>
            <c:numRef>
              <c:f>Calculations!$F$136:$F$146</c:f>
              <c:numCache>
                <c:formatCode>0.00</c:formatCode>
                <c:ptCount val="11"/>
                <c:pt idx="0">
                  <c:v>50.662500000000001</c:v>
                </c:pt>
                <c:pt idx="1">
                  <c:v>55.728749999999998</c:v>
                </c:pt>
                <c:pt idx="2">
                  <c:v>60.795000000000002</c:v>
                </c:pt>
                <c:pt idx="3">
                  <c:v>65.861249999999998</c:v>
                </c:pt>
                <c:pt idx="4">
                  <c:v>70.927499999999995</c:v>
                </c:pt>
                <c:pt idx="5">
                  <c:v>75.993750000000006</c:v>
                </c:pt>
                <c:pt idx="6">
                  <c:v>81.06</c:v>
                </c:pt>
                <c:pt idx="7">
                  <c:v>86.126249999999999</c:v>
                </c:pt>
                <c:pt idx="8">
                  <c:v>91.192499999999995</c:v>
                </c:pt>
                <c:pt idx="9">
                  <c:v>96.258750000000006</c:v>
                </c:pt>
                <c:pt idx="10">
                  <c:v>101.325</c:v>
                </c:pt>
              </c:numCache>
            </c:numRef>
          </c:xVal>
          <c:yVal>
            <c:numRef>
              <c:f>Calculations!$L$136:$L$146</c:f>
              <c:numCache>
                <c:formatCode>0.00</c:formatCode>
                <c:ptCount val="11"/>
                <c:pt idx="0">
                  <c:v>1.418373464535005</c:v>
                </c:pt>
                <c:pt idx="1">
                  <c:v>1.5167605676175955</c:v>
                </c:pt>
                <c:pt idx="2">
                  <c:v>1.6104174079182703</c:v>
                </c:pt>
                <c:pt idx="3">
                  <c:v>1.6981314270987786</c:v>
                </c:pt>
                <c:pt idx="4">
                  <c:v>1.7885871583102417</c:v>
                </c:pt>
                <c:pt idx="5">
                  <c:v>1.8739023372620578</c:v>
                </c:pt>
                <c:pt idx="6">
                  <c:v>1.9541833658411778</c:v>
                </c:pt>
                <c:pt idx="7">
                  <c:v>2.0304459107048167</c:v>
                </c:pt>
                <c:pt idx="8">
                  <c:v>2.1145709404273512</c:v>
                </c:pt>
                <c:pt idx="9">
                  <c:v>2.19516734229782</c:v>
                </c:pt>
                <c:pt idx="10">
                  <c:v>2.272290917441889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733952"/>
        <c:axId val="170735872"/>
      </c:scatterChart>
      <c:valAx>
        <c:axId val="170733952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Pressure,</a:t>
                </a:r>
                <a:r>
                  <a:rPr lang="en-GB" baseline="0"/>
                  <a:t> P1 (kPa)</a:t>
                </a:r>
                <a:endParaRPr lang="en-GB"/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70735872"/>
        <c:crosses val="autoZero"/>
        <c:crossBetween val="midCat"/>
      </c:valAx>
      <c:valAx>
        <c:axId val="170735872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Net Pressure Difference (P2-P1) (kPa)</a:t>
                </a:r>
              </a:p>
              <a:p>
                <a:pPr>
                  <a:defRPr/>
                </a:pPr>
                <a:endParaRPr lang="en-GB"/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707339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Net pressure difference (kPa)</a:t>
            </a:r>
            <a:r>
              <a:rPr lang="en-US" baseline="0"/>
              <a:t> accross stages</a:t>
            </a:r>
            <a:endParaRPr lang="en-US"/>
          </a:p>
        </c:rich>
      </c:tx>
      <c:layout>
        <c:manualLayout>
          <c:xMode val="edge"/>
          <c:yMode val="edge"/>
          <c:x val="0.29002650262625285"/>
          <c:y val="3.87811679462755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956640006688465"/>
          <c:y val="0.12962191253962263"/>
          <c:w val="0.80582444972103229"/>
          <c:h val="0.73467488340007059"/>
        </c:manualLayout>
      </c:layout>
      <c:scatterChart>
        <c:scatterStyle val="smoothMarker"/>
        <c:varyColors val="0"/>
        <c:ser>
          <c:idx val="0"/>
          <c:order val="0"/>
          <c:tx>
            <c:v>Net Pressure Difference (kPa)</c:v>
          </c:tx>
          <c:xVal>
            <c:numRef>
              <c:f>'Knudsen pump in series'!$A$24:$A$34</c:f>
              <c:numCache>
                <c:formatCode>0.00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xVal>
          <c:yVal>
            <c:numRef>
              <c:f>'Knudsen pump in series'!$K$24:$K$34</c:f>
              <c:numCache>
                <c:formatCode>0.00</c:formatCode>
                <c:ptCount val="11"/>
                <c:pt idx="0">
                  <c:v>0.66913867484453293</c:v>
                </c:pt>
                <c:pt idx="1">
                  <c:v>1.3380533620334645</c:v>
                </c:pt>
                <c:pt idx="2">
                  <c:v>2.0080604706158591</c:v>
                </c:pt>
                <c:pt idx="3">
                  <c:v>2.6765856093621805</c:v>
                </c:pt>
                <c:pt idx="4">
                  <c:v>3.3429761954036401</c:v>
                </c:pt>
                <c:pt idx="5">
                  <c:v>4.006587458921687</c:v>
                </c:pt>
                <c:pt idx="6">
                  <c:v>4.6687928332554804</c:v>
                </c:pt>
                <c:pt idx="7">
                  <c:v>5.3273433571093411</c:v>
                </c:pt>
                <c:pt idx="8">
                  <c:v>5.9846858270853804</c:v>
                </c:pt>
                <c:pt idx="9">
                  <c:v>6.6420666823661705</c:v>
                </c:pt>
                <c:pt idx="10">
                  <c:v>7.2974019572608411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279488"/>
        <c:axId val="85281408"/>
      </c:scatterChart>
      <c:valAx>
        <c:axId val="85279488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 sz="1600"/>
                  <a:t>Stage number</a:t>
                </a:r>
                <a:r>
                  <a:rPr lang="en-GB" sz="1600" baseline="0"/>
                  <a:t> </a:t>
                </a:r>
                <a:r>
                  <a:rPr lang="en-GB" sz="1600"/>
                  <a:t>of</a:t>
                </a:r>
                <a:r>
                  <a:rPr lang="en-GB" sz="1600" baseline="0"/>
                  <a:t> Knudsen pump in series</a:t>
                </a:r>
                <a:endParaRPr lang="en-GB" sz="1600"/>
              </a:p>
            </c:rich>
          </c:tx>
          <c:layout>
            <c:manualLayout>
              <c:xMode val="edge"/>
              <c:yMode val="edge"/>
              <c:x val="0.34950040858389453"/>
              <c:y val="0.91872403646610523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85281408"/>
        <c:crosses val="autoZero"/>
        <c:crossBetween val="midCat"/>
      </c:valAx>
      <c:valAx>
        <c:axId val="85281408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GB" sz="1400" b="1"/>
                  <a:t>Net Pressure Difference (P2-P1) (kPa)</a:t>
                </a:r>
              </a:p>
              <a:p>
                <a:pPr>
                  <a:defRPr b="1"/>
                </a:pPr>
                <a:endParaRPr lang="en-GB" b="1"/>
              </a:p>
            </c:rich>
          </c:tx>
          <c:layout>
            <c:manualLayout>
              <c:xMode val="edge"/>
              <c:yMode val="edge"/>
              <c:x val="3.8474072197323489E-2"/>
              <c:y val="0.23186285306225807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852794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image" Target="../media/image1.png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846565</xdr:colOff>
      <xdr:row>2</xdr:row>
      <xdr:rowOff>122463</xdr:rowOff>
    </xdr:from>
    <xdr:to>
      <xdr:col>11</xdr:col>
      <xdr:colOff>565751</xdr:colOff>
      <xdr:row>10</xdr:row>
      <xdr:rowOff>112616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85565" y="503463"/>
          <a:ext cx="3311472" cy="1514153"/>
        </a:xfrm>
        <a:prstGeom prst="rect">
          <a:avLst/>
        </a:prstGeom>
      </xdr:spPr>
    </xdr:pic>
    <xdr:clientData/>
  </xdr:twoCellAnchor>
  <xdr:twoCellAnchor>
    <xdr:from>
      <xdr:col>1</xdr:col>
      <xdr:colOff>44823</xdr:colOff>
      <xdr:row>30</xdr:row>
      <xdr:rowOff>57150</xdr:rowOff>
    </xdr:from>
    <xdr:to>
      <xdr:col>8</xdr:col>
      <xdr:colOff>179295</xdr:colOff>
      <xdr:row>51</xdr:row>
      <xdr:rowOff>179294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69</xdr:row>
      <xdr:rowOff>0</xdr:rowOff>
    </xdr:from>
    <xdr:to>
      <xdr:col>8</xdr:col>
      <xdr:colOff>598714</xdr:colOff>
      <xdr:row>90</xdr:row>
      <xdr:rowOff>122144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1154207</xdr:colOff>
      <xdr:row>30</xdr:row>
      <xdr:rowOff>67235</xdr:rowOff>
    </xdr:from>
    <xdr:to>
      <xdr:col>23</xdr:col>
      <xdr:colOff>22413</xdr:colOff>
      <xdr:row>51</xdr:row>
      <xdr:rowOff>189379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773206</xdr:colOff>
      <xdr:row>30</xdr:row>
      <xdr:rowOff>56029</xdr:rowOff>
    </xdr:from>
    <xdr:to>
      <xdr:col>14</xdr:col>
      <xdr:colOff>392207</xdr:colOff>
      <xdr:row>51</xdr:row>
      <xdr:rowOff>178173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69</xdr:row>
      <xdr:rowOff>0</xdr:rowOff>
    </xdr:from>
    <xdr:to>
      <xdr:col>15</xdr:col>
      <xdr:colOff>83243</xdr:colOff>
      <xdr:row>90</xdr:row>
      <xdr:rowOff>122144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107</xdr:row>
      <xdr:rowOff>156882</xdr:rowOff>
    </xdr:from>
    <xdr:to>
      <xdr:col>8</xdr:col>
      <xdr:colOff>598714</xdr:colOff>
      <xdr:row>129</xdr:row>
      <xdr:rowOff>88526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1156607</xdr:colOff>
      <xdr:row>107</xdr:row>
      <xdr:rowOff>163286</xdr:rowOff>
    </xdr:from>
    <xdr:to>
      <xdr:col>15</xdr:col>
      <xdr:colOff>0</xdr:colOff>
      <xdr:row>129</xdr:row>
      <xdr:rowOff>94930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8</xdr:col>
      <xdr:colOff>598714</xdr:colOff>
      <xdr:row>168</xdr:row>
      <xdr:rowOff>122144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234245</xdr:colOff>
      <xdr:row>0</xdr:row>
      <xdr:rowOff>93891</xdr:rowOff>
    </xdr:from>
    <xdr:to>
      <xdr:col>21</xdr:col>
      <xdr:colOff>497717</xdr:colOff>
      <xdr:row>8</xdr:row>
      <xdr:rowOff>84044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59420" y="93891"/>
          <a:ext cx="3311472" cy="1514153"/>
        </a:xfrm>
        <a:prstGeom prst="rect">
          <a:avLst/>
        </a:prstGeom>
      </xdr:spPr>
    </xdr:pic>
    <xdr:clientData/>
  </xdr:twoCellAnchor>
  <xdr:twoCellAnchor>
    <xdr:from>
      <xdr:col>2</xdr:col>
      <xdr:colOff>258536</xdr:colOff>
      <xdr:row>37</xdr:row>
      <xdr:rowOff>0</xdr:rowOff>
    </xdr:from>
    <xdr:to>
      <xdr:col>11</xdr:col>
      <xdr:colOff>476250</xdr:colOff>
      <xdr:row>62</xdr:row>
      <xdr:rowOff>149678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70959</xdr:colOff>
      <xdr:row>0</xdr:row>
      <xdr:rowOff>134712</xdr:rowOff>
    </xdr:from>
    <xdr:to>
      <xdr:col>17</xdr:col>
      <xdr:colOff>116717</xdr:colOff>
      <xdr:row>8</xdr:row>
      <xdr:rowOff>124865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92102" y="134712"/>
          <a:ext cx="3311472" cy="1514153"/>
        </a:xfrm>
        <a:prstGeom prst="rect">
          <a:avLst/>
        </a:prstGeom>
      </xdr:spPr>
    </xdr:pic>
    <xdr:clientData/>
  </xdr:twoCellAnchor>
  <xdr:twoCellAnchor>
    <xdr:from>
      <xdr:col>0</xdr:col>
      <xdr:colOff>519546</xdr:colOff>
      <xdr:row>60</xdr:row>
      <xdr:rowOff>27215</xdr:rowOff>
    </xdr:from>
    <xdr:to>
      <xdr:col>9</xdr:col>
      <xdr:colOff>340181</xdr:colOff>
      <xdr:row>85</xdr:row>
      <xdr:rowOff>68035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461403</xdr:colOff>
      <xdr:row>36</xdr:row>
      <xdr:rowOff>13606</xdr:rowOff>
    </xdr:from>
    <xdr:to>
      <xdr:col>9</xdr:col>
      <xdr:colOff>228600</xdr:colOff>
      <xdr:row>59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557894</xdr:colOff>
      <xdr:row>36</xdr:row>
      <xdr:rowOff>54429</xdr:rowOff>
    </xdr:from>
    <xdr:to>
      <xdr:col>22</xdr:col>
      <xdr:colOff>597233</xdr:colOff>
      <xdr:row>59</xdr:row>
      <xdr:rowOff>40823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727823</xdr:colOff>
      <xdr:row>4</xdr:row>
      <xdr:rowOff>67235</xdr:rowOff>
    </xdr:from>
    <xdr:to>
      <xdr:col>11</xdr:col>
      <xdr:colOff>156882</xdr:colOff>
      <xdr:row>13</xdr:row>
      <xdr:rowOff>132759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81911" y="829235"/>
          <a:ext cx="3866589" cy="178002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E2:G5002" totalsRowShown="0" headerRowDxfId="7" dataDxfId="5" headerRowBorderDxfId="6" tableBorderDxfId="4" totalsRowBorderDxfId="3" headerRowCellStyle="40% - Accent6">
  <autoFilter ref="E2:G5002"/>
  <tableColumns count="3">
    <tableColumn id="1" name="δ" dataDxfId="2"/>
    <tableColumn id="6" name="Qp" dataDxfId="1">
      <calculatedColumnFormula>B$40+(B$41-B$40)*(($E3-$A$40)/($A$41-$A$40))</calculatedColumnFormula>
    </tableColumn>
    <tableColumn id="7" name="Qt" dataDxfId="0">
      <calculatedColumnFormula>C$40+(C$41-C$40)*(($E3-$A$40)/($A$41-$A$40))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146"/>
  <sheetViews>
    <sheetView topLeftCell="K1" zoomScale="85" zoomScaleNormal="85" workbookViewId="0">
      <selection activeCell="O10" sqref="O10"/>
    </sheetView>
  </sheetViews>
  <sheetFormatPr defaultRowHeight="15" x14ac:dyDescent="0.25"/>
  <cols>
    <col min="1" max="1" width="9.140625" style="86"/>
    <col min="2" max="2" width="17.5703125" style="86" customWidth="1"/>
    <col min="3" max="3" width="17.140625" style="86" bestFit="1" customWidth="1"/>
    <col min="4" max="4" width="13.7109375" style="86" customWidth="1"/>
    <col min="5" max="5" width="15.140625" style="86" customWidth="1"/>
    <col min="6" max="6" width="20" style="100" customWidth="1"/>
    <col min="7" max="7" width="17.85546875" style="86" bestFit="1" customWidth="1"/>
    <col min="8" max="15" width="17.85546875" style="86" customWidth="1"/>
    <col min="16" max="17" width="17.7109375" customWidth="1"/>
    <col min="18" max="18" width="13.5703125" customWidth="1"/>
    <col min="19" max="19" width="9" customWidth="1"/>
    <col min="21" max="21" width="6" customWidth="1"/>
    <col min="22" max="22" width="14.7109375" customWidth="1"/>
    <col min="23" max="23" width="12.42578125" customWidth="1"/>
    <col min="24" max="24" width="12.5703125" customWidth="1"/>
    <col min="27" max="27" width="6.7109375" style="50" customWidth="1"/>
    <col min="28" max="28" width="6.42578125" style="50" customWidth="1"/>
    <col min="29" max="29" width="7.140625" style="50" customWidth="1"/>
    <col min="30" max="30" width="11.5703125" customWidth="1"/>
    <col min="34" max="34" width="7.28515625" customWidth="1"/>
    <col min="35" max="35" width="12.85546875" customWidth="1"/>
    <col min="36" max="36" width="0.140625" hidden="1" customWidth="1"/>
    <col min="37" max="37" width="16.85546875" customWidth="1"/>
    <col min="38" max="39" width="16.28515625" customWidth="1"/>
    <col min="41" max="41" width="11" customWidth="1"/>
    <col min="43" max="43" width="11.7109375" customWidth="1"/>
    <col min="47" max="47" width="9.140625" style="50"/>
  </cols>
  <sheetData>
    <row r="1" spans="1:55" x14ac:dyDescent="0.25">
      <c r="B1" s="167" t="s">
        <v>18</v>
      </c>
      <c r="C1" s="167"/>
      <c r="D1" s="167"/>
      <c r="E1" s="167"/>
      <c r="F1" s="167"/>
      <c r="G1" s="167"/>
      <c r="H1" s="167"/>
      <c r="J1" s="1"/>
      <c r="K1" s="1"/>
      <c r="L1" s="1"/>
      <c r="M1" s="167" t="s">
        <v>151</v>
      </c>
      <c r="N1" s="167"/>
      <c r="O1" s="167"/>
      <c r="P1" s="167"/>
      <c r="Q1" s="37"/>
    </row>
    <row r="2" spans="1:55" x14ac:dyDescent="0.25">
      <c r="B2" s="25"/>
      <c r="C2" s="25"/>
      <c r="D2" s="25"/>
      <c r="E2" s="25"/>
      <c r="F2" s="25"/>
      <c r="G2" s="25"/>
      <c r="H2" s="100"/>
      <c r="J2" s="1"/>
      <c r="K2" s="1"/>
      <c r="M2" s="186" t="s">
        <v>154</v>
      </c>
      <c r="N2" s="186"/>
      <c r="O2" s="114">
        <v>30100</v>
      </c>
      <c r="P2" s="111" t="s">
        <v>14</v>
      </c>
      <c r="AU2" s="170" t="s">
        <v>107</v>
      </c>
      <c r="AV2" s="170"/>
      <c r="AW2" s="170"/>
      <c r="AX2" s="170"/>
      <c r="AZ2" s="167" t="s">
        <v>92</v>
      </c>
      <c r="BA2" s="167"/>
      <c r="BB2" s="167"/>
      <c r="BC2" s="167"/>
    </row>
    <row r="3" spans="1:55" x14ac:dyDescent="0.25">
      <c r="B3" s="168" t="s">
        <v>17</v>
      </c>
      <c r="C3" s="168"/>
      <c r="D3" s="168"/>
      <c r="E3" s="168"/>
      <c r="F3" s="168"/>
      <c r="G3" s="168"/>
      <c r="H3" s="168"/>
      <c r="J3" s="154"/>
      <c r="K3" s="154"/>
      <c r="M3" s="186" t="s">
        <v>155</v>
      </c>
      <c r="N3" s="186"/>
      <c r="O3" s="111">
        <f>15-60</f>
        <v>-45</v>
      </c>
      <c r="P3" s="46" t="s">
        <v>152</v>
      </c>
      <c r="T3" s="45"/>
      <c r="AU3" s="167" t="s">
        <v>76</v>
      </c>
      <c r="AV3" s="167"/>
      <c r="AW3" s="167" t="s">
        <v>75</v>
      </c>
      <c r="AX3" s="167"/>
      <c r="AZ3" s="60">
        <v>1</v>
      </c>
      <c r="BA3" s="60" t="s">
        <v>89</v>
      </c>
      <c r="BB3" s="60">
        <f>0.000145</f>
        <v>1.45E-4</v>
      </c>
      <c r="BC3" s="60" t="s">
        <v>90</v>
      </c>
    </row>
    <row r="4" spans="1:55" x14ac:dyDescent="0.25">
      <c r="B4" s="177" t="s">
        <v>0</v>
      </c>
      <c r="C4" s="178"/>
      <c r="D4" s="178"/>
      <c r="E4" s="179"/>
      <c r="G4" s="2">
        <v>8.3144621000000001</v>
      </c>
      <c r="H4" s="108" t="s">
        <v>3</v>
      </c>
      <c r="J4" s="154"/>
      <c r="K4" s="154"/>
      <c r="M4" s="186" t="s">
        <v>156</v>
      </c>
      <c r="N4" s="186"/>
      <c r="O4" s="111">
        <f>O3+273</f>
        <v>228</v>
      </c>
      <c r="P4" s="111" t="s">
        <v>153</v>
      </c>
      <c r="AD4" s="12"/>
      <c r="AF4" s="12"/>
      <c r="AU4" s="56" t="s">
        <v>114</v>
      </c>
      <c r="AV4" s="56" t="s">
        <v>115</v>
      </c>
      <c r="AW4" s="56" t="s">
        <v>114</v>
      </c>
      <c r="AX4" s="56" t="s">
        <v>115</v>
      </c>
      <c r="AZ4" s="60">
        <v>1</v>
      </c>
      <c r="BA4" s="60" t="s">
        <v>103</v>
      </c>
      <c r="BB4" s="60">
        <f>10^-3</f>
        <v>1E-3</v>
      </c>
      <c r="BC4" s="60" t="s">
        <v>93</v>
      </c>
    </row>
    <row r="5" spans="1:55" x14ac:dyDescent="0.25">
      <c r="B5" s="183" t="s">
        <v>51</v>
      </c>
      <c r="C5" s="184"/>
      <c r="D5" s="184"/>
      <c r="E5" s="185"/>
      <c r="G5" s="165" t="s">
        <v>85</v>
      </c>
      <c r="H5" s="166"/>
      <c r="J5" s="1"/>
      <c r="K5" s="1"/>
      <c r="L5" s="110"/>
      <c r="M5" s="1"/>
      <c r="N5" s="1"/>
      <c r="AF5" s="12"/>
      <c r="AU5" s="6">
        <v>1.9039500000000001E-2</v>
      </c>
      <c r="AV5" s="60"/>
      <c r="AW5" s="60">
        <v>1.6721400000000001E-2</v>
      </c>
      <c r="AX5" s="60"/>
    </row>
    <row r="6" spans="1:55" x14ac:dyDescent="0.25">
      <c r="B6" s="177" t="s">
        <v>1</v>
      </c>
      <c r="C6" s="178"/>
      <c r="D6" s="178"/>
      <c r="E6" s="179"/>
      <c r="G6" s="108">
        <f>IF(G5="Dry Air",0.02897,0.03994)</f>
        <v>2.8969999999999999E-2</v>
      </c>
      <c r="H6" s="108" t="s">
        <v>35</v>
      </c>
      <c r="J6" s="1"/>
      <c r="K6" s="1"/>
      <c r="L6" s="110"/>
      <c r="M6" s="1"/>
      <c r="N6" s="1"/>
      <c r="AU6" s="6">
        <v>6.5004299999999997E-5</v>
      </c>
      <c r="AV6" s="60" t="s">
        <v>86</v>
      </c>
      <c r="AW6" s="6">
        <v>3.9272800000000001E-5</v>
      </c>
      <c r="AX6" s="60" t="s">
        <v>86</v>
      </c>
      <c r="AZ6" s="167" t="s">
        <v>125</v>
      </c>
      <c r="BA6" s="167"/>
      <c r="BB6" s="167"/>
    </row>
    <row r="7" spans="1:55" s="50" customFormat="1" x14ac:dyDescent="0.25">
      <c r="A7" s="86"/>
      <c r="B7" s="53" t="s">
        <v>2</v>
      </c>
      <c r="C7" s="54"/>
      <c r="D7" s="54"/>
      <c r="E7" s="55"/>
      <c r="G7" s="4">
        <v>1.3806503000000001E-23</v>
      </c>
      <c r="H7" s="108" t="s">
        <v>4</v>
      </c>
      <c r="J7" s="110"/>
      <c r="K7" s="110"/>
      <c r="L7" s="110"/>
      <c r="M7" s="1"/>
      <c r="N7" s="1"/>
      <c r="AU7" s="6">
        <v>-8.9754199999999995E-8</v>
      </c>
      <c r="AV7" s="60" t="s">
        <v>87</v>
      </c>
      <c r="AW7" s="6">
        <v>1.2247399999999999E-7</v>
      </c>
      <c r="AX7" s="60" t="s">
        <v>87</v>
      </c>
      <c r="AZ7" s="49" t="s">
        <v>78</v>
      </c>
      <c r="BA7" s="171" t="s">
        <v>83</v>
      </c>
      <c r="BB7" s="172"/>
    </row>
    <row r="8" spans="1:55" s="50" customFormat="1" x14ac:dyDescent="0.25">
      <c r="A8" s="86"/>
      <c r="B8" s="177" t="s">
        <v>5</v>
      </c>
      <c r="C8" s="178"/>
      <c r="D8" s="178"/>
      <c r="E8" s="179"/>
      <c r="G8" s="6">
        <v>3.74E-10</v>
      </c>
      <c r="H8" s="108" t="s">
        <v>6</v>
      </c>
      <c r="J8" s="1"/>
      <c r="K8" s="1"/>
      <c r="L8" s="1"/>
      <c r="M8" s="1"/>
      <c r="N8" s="110"/>
      <c r="AU8" s="6">
        <v>8.9754199999999998E-7</v>
      </c>
      <c r="AV8" s="60" t="s">
        <v>97</v>
      </c>
      <c r="AW8" s="6">
        <v>8.5608700000000001E-7</v>
      </c>
      <c r="AX8" s="60" t="s">
        <v>97</v>
      </c>
      <c r="AZ8" s="52" t="s">
        <v>76</v>
      </c>
      <c r="BA8" s="173">
        <v>0.20949999999999999</v>
      </c>
      <c r="BB8" s="174"/>
    </row>
    <row r="9" spans="1:55" s="50" customFormat="1" x14ac:dyDescent="0.25">
      <c r="A9" s="86"/>
      <c r="B9" s="180" t="s">
        <v>34</v>
      </c>
      <c r="C9" s="181"/>
      <c r="D9" s="181"/>
      <c r="E9" s="182"/>
      <c r="G9" s="6">
        <v>6.0221412927E+23</v>
      </c>
      <c r="H9" s="108" t="s">
        <v>36</v>
      </c>
      <c r="J9" s="154"/>
      <c r="K9" s="154"/>
      <c r="L9" s="86"/>
      <c r="M9" s="86"/>
      <c r="W9" s="11"/>
      <c r="AU9" s="6">
        <v>6.1311800000000003E-10</v>
      </c>
      <c r="AV9" s="60" t="s">
        <v>88</v>
      </c>
      <c r="AW9" s="6">
        <v>4.6929499999999998E-10</v>
      </c>
      <c r="AX9" s="60" t="s">
        <v>88</v>
      </c>
      <c r="AZ9" s="52" t="s">
        <v>75</v>
      </c>
      <c r="BA9" s="173">
        <v>0.78090000000000004</v>
      </c>
      <c r="BB9" s="174"/>
    </row>
    <row r="10" spans="1:55" s="50" customFormat="1" x14ac:dyDescent="0.25">
      <c r="A10" s="86"/>
      <c r="B10" s="180" t="s">
        <v>26</v>
      </c>
      <c r="C10" s="181"/>
      <c r="D10" s="181"/>
      <c r="E10" s="182"/>
      <c r="G10" s="6">
        <f>G6/G9</f>
        <v>4.8105812520734512E-26</v>
      </c>
      <c r="H10" s="108" t="s">
        <v>132</v>
      </c>
      <c r="J10" s="86"/>
      <c r="K10" s="86"/>
      <c r="L10" s="86"/>
      <c r="M10" s="86"/>
      <c r="AU10" s="171" t="s">
        <v>77</v>
      </c>
      <c r="AV10" s="172"/>
      <c r="AW10" s="171" t="s">
        <v>80</v>
      </c>
      <c r="AX10" s="172"/>
      <c r="AZ10" s="52" t="s">
        <v>77</v>
      </c>
      <c r="BA10" s="173">
        <v>2.9999999999999997E-4</v>
      </c>
      <c r="BB10" s="174"/>
    </row>
    <row r="11" spans="1:55" x14ac:dyDescent="0.25">
      <c r="B11" s="180" t="s">
        <v>45</v>
      </c>
      <c r="C11" s="181"/>
      <c r="D11" s="181"/>
      <c r="E11" s="182"/>
      <c r="G11" s="108">
        <v>101325</v>
      </c>
      <c r="H11" s="13" t="s">
        <v>14</v>
      </c>
      <c r="Z11" s="36"/>
      <c r="AA11" s="36"/>
      <c r="AB11" s="36"/>
      <c r="AC11" s="36"/>
      <c r="AU11" s="56" t="s">
        <v>114</v>
      </c>
      <c r="AV11" s="56" t="s">
        <v>115</v>
      </c>
      <c r="AW11" s="56" t="s">
        <v>114</v>
      </c>
      <c r="AX11" s="56" t="s">
        <v>115</v>
      </c>
      <c r="AZ11" s="52" t="s">
        <v>80</v>
      </c>
      <c r="BA11" s="173">
        <v>9.9299999999999996E-3</v>
      </c>
      <c r="BB11" s="174"/>
    </row>
    <row r="12" spans="1:55" x14ac:dyDescent="0.25">
      <c r="Z12" s="36"/>
      <c r="AA12" s="36"/>
      <c r="AB12" s="36"/>
      <c r="AC12" s="36"/>
      <c r="AD12" s="11"/>
      <c r="AG12" t="s">
        <v>113</v>
      </c>
      <c r="AQ12" s="11"/>
      <c r="AU12" s="6">
        <v>1.37339E-2</v>
      </c>
      <c r="AV12" s="60"/>
      <c r="AW12" s="6">
        <v>2.0876200000000001E-2</v>
      </c>
      <c r="AX12" s="60"/>
    </row>
    <row r="13" spans="1:55" s="100" customFormat="1" x14ac:dyDescent="0.25">
      <c r="Z13" s="36"/>
      <c r="AA13" s="36"/>
      <c r="AB13" s="36"/>
      <c r="AC13" s="36"/>
      <c r="AD13" s="11"/>
      <c r="AQ13" s="11"/>
      <c r="AU13" s="6">
        <v>4.4113300000000003E-5</v>
      </c>
      <c r="AV13" s="60" t="s">
        <v>86</v>
      </c>
      <c r="AW13" s="6">
        <v>7.0219E-5</v>
      </c>
      <c r="AX13" s="60" t="s">
        <v>86</v>
      </c>
    </row>
    <row r="14" spans="1:55" s="100" customFormat="1" x14ac:dyDescent="0.25">
      <c r="Z14" s="36"/>
      <c r="AA14" s="36"/>
      <c r="AB14" s="36"/>
      <c r="AC14" s="36"/>
      <c r="AD14" s="11"/>
      <c r="AQ14" s="11"/>
      <c r="AU14" s="6">
        <v>1.12987E-7</v>
      </c>
      <c r="AV14" s="60" t="s">
        <v>87</v>
      </c>
      <c r="AW14" s="6">
        <v>-3.3071200000000003E-8</v>
      </c>
      <c r="AX14" s="60" t="s">
        <v>87</v>
      </c>
    </row>
    <row r="15" spans="1:55" s="100" customFormat="1" x14ac:dyDescent="0.25">
      <c r="B15" s="169" t="s">
        <v>146</v>
      </c>
      <c r="C15" s="169"/>
      <c r="D15" s="169"/>
      <c r="E15" s="11"/>
      <c r="Z15" s="36"/>
      <c r="AA15" s="36"/>
      <c r="AB15" s="36"/>
      <c r="AC15" s="36"/>
      <c r="AD15" s="11"/>
      <c r="AQ15" s="11"/>
      <c r="AU15" s="6">
        <v>4.33063E-8</v>
      </c>
      <c r="AV15" s="60" t="s">
        <v>97</v>
      </c>
      <c r="AW15" s="6">
        <v>1.1995999999999999E-6</v>
      </c>
      <c r="AX15" s="60" t="s">
        <v>97</v>
      </c>
    </row>
    <row r="16" spans="1:55" x14ac:dyDescent="0.25">
      <c r="B16" s="169"/>
      <c r="C16" s="169"/>
      <c r="D16" s="169"/>
      <c r="W16" s="26"/>
      <c r="X16" s="25"/>
      <c r="AQ16" s="11"/>
      <c r="AU16" s="6">
        <v>2.6762500000000001E-9</v>
      </c>
      <c r="AV16" s="60" t="s">
        <v>88</v>
      </c>
      <c r="AW16" s="6">
        <v>7.2429400000000002E-10</v>
      </c>
      <c r="AX16" s="60" t="s">
        <v>88</v>
      </c>
    </row>
    <row r="17" spans="2:60" x14ac:dyDescent="0.25">
      <c r="P17" s="86"/>
      <c r="Q17" s="86"/>
      <c r="R17" s="86"/>
      <c r="S17" s="86"/>
      <c r="AK17" s="154"/>
      <c r="AL17" s="154"/>
    </row>
    <row r="18" spans="2:60" s="14" customFormat="1" ht="35.25" customHeight="1" x14ac:dyDescent="0.25">
      <c r="B18" s="38" t="s">
        <v>133</v>
      </c>
      <c r="C18" s="38" t="s">
        <v>134</v>
      </c>
      <c r="D18" s="38" t="s">
        <v>135</v>
      </c>
      <c r="E18" s="38" t="s">
        <v>137</v>
      </c>
      <c r="F18" s="38" t="s">
        <v>148</v>
      </c>
      <c r="G18" s="38" t="s">
        <v>136</v>
      </c>
      <c r="H18" s="38" t="s">
        <v>128</v>
      </c>
      <c r="I18" s="79" t="s">
        <v>139</v>
      </c>
      <c r="J18" s="38" t="s">
        <v>46</v>
      </c>
      <c r="K18" s="38" t="s">
        <v>138</v>
      </c>
      <c r="L18" s="38" t="s">
        <v>140</v>
      </c>
      <c r="M18" s="38" t="s">
        <v>12</v>
      </c>
      <c r="N18" s="38" t="s">
        <v>141</v>
      </c>
      <c r="O18" s="38" t="s">
        <v>142</v>
      </c>
      <c r="P18" s="38" t="s">
        <v>49</v>
      </c>
      <c r="Q18" s="32" t="s">
        <v>50</v>
      </c>
      <c r="R18" s="155" t="s">
        <v>37</v>
      </c>
      <c r="S18" s="156"/>
      <c r="T18" s="155" t="s">
        <v>38</v>
      </c>
      <c r="U18" s="157"/>
      <c r="V18" s="155" t="s">
        <v>22</v>
      </c>
      <c r="W18" s="157"/>
      <c r="X18" s="158" t="s">
        <v>23</v>
      </c>
      <c r="Y18" s="159"/>
      <c r="Z18" s="156"/>
      <c r="AA18" s="155" t="s">
        <v>27</v>
      </c>
      <c r="AB18" s="159"/>
      <c r="AC18" s="156"/>
      <c r="AD18" s="160" t="s">
        <v>24</v>
      </c>
      <c r="AE18" s="161"/>
      <c r="AF18" s="160" t="s">
        <v>25</v>
      </c>
      <c r="AG18" s="161"/>
      <c r="AH18" s="155" t="s">
        <v>39</v>
      </c>
      <c r="AI18" s="156"/>
      <c r="AJ18" s="24"/>
      <c r="AK18" s="47" t="s">
        <v>28</v>
      </c>
      <c r="AL18" s="47" t="s">
        <v>29</v>
      </c>
      <c r="AM18" s="34" t="s">
        <v>53</v>
      </c>
      <c r="AN18" s="155" t="s">
        <v>40</v>
      </c>
      <c r="AO18" s="156"/>
      <c r="AP18" s="155" t="s">
        <v>41</v>
      </c>
      <c r="AQ18" s="156"/>
      <c r="AR18" s="162" t="s">
        <v>56</v>
      </c>
      <c r="AS18" s="163"/>
      <c r="AU18" s="57" t="s">
        <v>123</v>
      </c>
      <c r="AV18" s="57" t="s">
        <v>122</v>
      </c>
      <c r="AW18" s="164" t="s">
        <v>116</v>
      </c>
      <c r="AX18" s="164"/>
      <c r="AY18" s="164" t="s">
        <v>117</v>
      </c>
      <c r="AZ18" s="164"/>
      <c r="BA18" s="164" t="s">
        <v>118</v>
      </c>
      <c r="BB18" s="164"/>
      <c r="BC18" s="164" t="s">
        <v>119</v>
      </c>
      <c r="BD18" s="164"/>
      <c r="BE18" s="164" t="s">
        <v>120</v>
      </c>
      <c r="BF18" s="164"/>
      <c r="BG18" s="164" t="s">
        <v>121</v>
      </c>
      <c r="BH18" s="164"/>
    </row>
    <row r="19" spans="2:60" x14ac:dyDescent="0.25">
      <c r="B19" s="74">
        <v>273</v>
      </c>
      <c r="C19" s="74">
        <v>350</v>
      </c>
      <c r="D19" s="74">
        <v>22740</v>
      </c>
      <c r="E19" s="73">
        <v>9.9999999999999995E-8</v>
      </c>
      <c r="F19" s="105">
        <f>E19/0.000001</f>
        <v>0.1</v>
      </c>
      <c r="G19" s="73">
        <v>6.0000000000000002E-6</v>
      </c>
      <c r="H19" s="81">
        <f>C19/B19</f>
        <v>1.2820512820512822</v>
      </c>
      <c r="I19" s="81">
        <f t="shared" ref="I19:I29" si="0">AL19/AK19</f>
        <v>0.37558678685597446</v>
      </c>
      <c r="J19" s="81">
        <f>H19^I19</f>
        <v>1.0978116657932175</v>
      </c>
      <c r="K19" s="81">
        <f>J19*D19</f>
        <v>24964.237280137768</v>
      </c>
      <c r="L19" s="81">
        <f>(K19-D19)/1000</f>
        <v>2.2242372801377677</v>
      </c>
      <c r="M19" s="73">
        <f>(C19-B19)/G19</f>
        <v>12833333.333333332</v>
      </c>
      <c r="N19" s="73">
        <f>(K19-D19)/G19</f>
        <v>370706213.35629463</v>
      </c>
      <c r="O19" s="73">
        <f>PI()*(E19^2)</f>
        <v>3.1415926535897928E-14</v>
      </c>
      <c r="P19" s="31">
        <f t="shared" ref="P19:P29" si="1">D19/($G$7*B19)</f>
        <v>6.0331499798829066E+24</v>
      </c>
      <c r="Q19" s="31">
        <f t="shared" ref="Q19:Q29" si="2">P19*$G$10</f>
        <v>0.29022958184172032</v>
      </c>
      <c r="R19" s="142">
        <f t="shared" ref="R19:R29" si="3">SQRT((8*$G$4*B19)/(PI()*$G$6))</f>
        <v>446.67763914493332</v>
      </c>
      <c r="S19" s="142"/>
      <c r="T19" s="139">
        <f t="shared" ref="T19:T29" si="4">($G$7*B19)/(SQRT(2)*PI()*(AH19^2)*D19)</f>
        <v>1.2521859958725846E-16</v>
      </c>
      <c r="U19" s="140"/>
      <c r="V19" s="143">
        <f>T19/E19</f>
        <v>1.2521859958725846E-9</v>
      </c>
      <c r="W19" s="144"/>
      <c r="X19" s="7" t="str">
        <f>IF(V19&gt;=10,"Kn&gt;10",IF(V19&gt;=0.1,"0.1&lt;Kn&lt;10",IF(V19&gt;=0.01,"0.01&lt;Kn&lt;0.1","Kn&lt;0.01")))</f>
        <v>Kn&lt;0.01</v>
      </c>
      <c r="Y19" s="145" t="str">
        <f>IF(V19&gt;10,"Free Molecular",IF(V19&gt;=0.1,"Transitional",IF(V19&gt;=0.01,"Viscous","ERROR")))</f>
        <v>ERROR</v>
      </c>
      <c r="Z19" s="145"/>
      <c r="AA19" s="142">
        <f t="shared" ref="AA19:AA29" si="5">((E19*D19)/AH19)*SQRT(($G$10/(2*$G$7*B19)))</f>
        <v>0.33280511135099766</v>
      </c>
      <c r="AB19" s="142"/>
      <c r="AC19" s="142"/>
      <c r="AD19" s="141">
        <f>(E19/B19)*M19</f>
        <v>4.7008547008546998E-3</v>
      </c>
      <c r="AE19" s="141"/>
      <c r="AF19" s="141">
        <f>(E19/D19)*N19</f>
        <v>1.6301944298869598E-3</v>
      </c>
      <c r="AG19" s="141"/>
      <c r="AH19" s="141">
        <f>BE19</f>
        <v>1.7260806447646805E-5</v>
      </c>
      <c r="AI19" s="141"/>
      <c r="AJ19" s="42">
        <f t="shared" ref="AJ19:AJ29" si="6">MROUND(AA19,0.01)</f>
        <v>0.33</v>
      </c>
      <c r="AK19" s="7">
        <f>VLOOKUP(AJ19,'Data Table'!$E$3:$G$5002,2,TRUE)</f>
        <v>1.3889199999999999</v>
      </c>
      <c r="AL19" s="7">
        <f>VLOOKUP(AJ19,'Data Table'!$E$3:$G$5002,3,TRUE)</f>
        <v>0.52166000000000001</v>
      </c>
      <c r="AM19" s="30">
        <f>(AK19*AD19)-(AL19*AF19)</f>
        <v>5.6787038848162778E-3</v>
      </c>
      <c r="AN19" s="139">
        <f t="shared" ref="AN19:AN29" si="7">AM19*O19*D19*(SQRT($G$10/(2*$G$7*B19)))</f>
        <v>1.0248260734998917E-14</v>
      </c>
      <c r="AO19" s="140"/>
      <c r="AP19" s="137">
        <f>AN19/Q19</f>
        <v>3.5310875858918857E-14</v>
      </c>
      <c r="AQ19" s="138"/>
      <c r="AR19" s="175">
        <f>(AP19*(100^3))*60</f>
        <v>2.1186525515351314E-6</v>
      </c>
      <c r="AS19" s="176"/>
      <c r="AT19" s="89"/>
      <c r="AU19" s="51">
        <f t="shared" ref="AU19:AU29" si="8">B19-273</f>
        <v>0</v>
      </c>
      <c r="AV19" s="51">
        <f t="shared" ref="AV19:AV29" si="9">D19*$BB$3</f>
        <v>3.2972999999999999</v>
      </c>
      <c r="AW19" s="141">
        <f t="shared" ref="AW19:AW29" si="10">($AU$5+($AU$6*$AU19)+($AU$7*($AU19^2))+($AU$8*$AV19)+($AU$9*($AV19^2)))*0.001</f>
        <v>1.9042466131170326E-5</v>
      </c>
      <c r="AX19" s="141"/>
      <c r="AY19" s="141">
        <f t="shared" ref="AY19:AY29" si="11">($AW$5+($AW$6*$AU19)+($AW$7*($AU19^2))+($AW$8*$AV19)+($AW$9*($AV19^2)))*0.001</f>
        <v>1.6724227877928236E-5</v>
      </c>
      <c r="AZ19" s="141"/>
      <c r="BA19" s="141">
        <f t="shared" ref="BA19:BA29" si="12">($AU$12+($AU$13*$AU19)+($AU$14*($AU19^2))+($AU$15*$AV19)+($AU$16*($AV19^2)))*0.001</f>
        <v>1.3734071890554227E-5</v>
      </c>
      <c r="BB19" s="141"/>
      <c r="BC19" s="141">
        <f t="shared" ref="BC19:BC29" si="13">($AW$12+($AW$13*$AU19)+($AW$14*($AU19^2))+($AW$15*$AV19)+($AW$16*($AV19^2)))*0.001</f>
        <v>2.0880163315740021E-5</v>
      </c>
      <c r="BD19" s="141"/>
      <c r="BE19" s="141">
        <f t="shared" ref="BE19:BE29" si="14">IF($G$5="Dry Air",($BA$8*AW19)+($BA$9*AY19)+($BA$10*BA19)+($BA$11*BC19),BC19)</f>
        <v>1.7260806447646805E-5</v>
      </c>
      <c r="BF19" s="141"/>
      <c r="BG19" s="139">
        <f t="shared" ref="BG19:BG29" si="15">SQRT(($G$10*R19)/(2*(SQRT(2))*PI()*BE19))</f>
        <v>3.7429834669601505E-10</v>
      </c>
      <c r="BH19" s="140"/>
    </row>
    <row r="20" spans="2:60" x14ac:dyDescent="0.25">
      <c r="B20" s="74">
        <v>273</v>
      </c>
      <c r="C20" s="74">
        <v>350</v>
      </c>
      <c r="D20" s="118">
        <v>22740</v>
      </c>
      <c r="E20" s="73">
        <v>1.9999999999999999E-7</v>
      </c>
      <c r="F20" s="105">
        <f t="shared" ref="F20:F29" si="16">E20/0.000001</f>
        <v>0.2</v>
      </c>
      <c r="G20" s="117">
        <v>6.0000000000000002E-6</v>
      </c>
      <c r="H20" s="81">
        <f t="shared" ref="H20:H29" si="17">C20/B20</f>
        <v>1.2820512820512822</v>
      </c>
      <c r="I20" s="81">
        <f t="shared" si="0"/>
        <v>0.31281276356480175</v>
      </c>
      <c r="J20" s="81">
        <f t="shared" ref="J20:J29" si="18">H20^I20</f>
        <v>1.0808220234453736</v>
      </c>
      <c r="K20" s="81">
        <f t="shared" ref="K20:K29" si="19">J20*D20</f>
        <v>24577.892813147795</v>
      </c>
      <c r="L20" s="81">
        <f>(K20-D20)/1000</f>
        <v>1.8378928131477952</v>
      </c>
      <c r="M20" s="73">
        <f t="shared" ref="M20:M29" si="20">(C20-B20)/G20</f>
        <v>12833333.333333332</v>
      </c>
      <c r="N20" s="73">
        <f t="shared" ref="N20:N29" si="21">(K20-D20)/G20</f>
        <v>306315468.85796583</v>
      </c>
      <c r="O20" s="73">
        <f t="shared" ref="O20:O29" si="22">PI()*(E20^2)</f>
        <v>1.2566370614359171E-13</v>
      </c>
      <c r="P20" s="73">
        <f t="shared" si="1"/>
        <v>6.0331499798829066E+24</v>
      </c>
      <c r="Q20" s="73">
        <f t="shared" si="2"/>
        <v>0.29022958184172032</v>
      </c>
      <c r="R20" s="142">
        <f t="shared" si="3"/>
        <v>446.67763914493332</v>
      </c>
      <c r="S20" s="142"/>
      <c r="T20" s="139">
        <f t="shared" si="4"/>
        <v>1.2521859958725846E-16</v>
      </c>
      <c r="U20" s="140"/>
      <c r="V20" s="143">
        <f t="shared" ref="V20:V29" si="23">T20/E20</f>
        <v>6.260929979362923E-10</v>
      </c>
      <c r="W20" s="144"/>
      <c r="X20" s="33" t="str">
        <f t="shared" ref="X20:X29" si="24">IF(V20&gt;=10,"Kn&gt;10",IF(V20&gt;=0.1,"0.1&lt;Kn&lt;10",IF(V20&gt;=0.01,"0.01&lt;Kn&lt;0.1","Kn&lt;0.01")))</f>
        <v>Kn&lt;0.01</v>
      </c>
      <c r="Y20" s="145" t="str">
        <f t="shared" ref="Y20:Y29" si="25">IF(V20&gt;10,"Free Molecular",IF(V20&gt;=0.1,"Transitional",IF(V20&gt;=0.01,"Viscous","ERROR")))</f>
        <v>ERROR</v>
      </c>
      <c r="Z20" s="145"/>
      <c r="AA20" s="142">
        <f t="shared" si="5"/>
        <v>0.66561022270199532</v>
      </c>
      <c r="AB20" s="142"/>
      <c r="AC20" s="142"/>
      <c r="AD20" s="141">
        <f t="shared" ref="AD20:AD29" si="26">(E20/B20)*M20</f>
        <v>9.4017094017093995E-3</v>
      </c>
      <c r="AE20" s="141"/>
      <c r="AF20" s="141">
        <f t="shared" ref="AF20:AF29" si="27">(E20/D20)*N20</f>
        <v>2.6940674481791189E-3</v>
      </c>
      <c r="AG20" s="141"/>
      <c r="AH20" s="141">
        <f t="shared" ref="AH20:AH29" si="28">BE20</f>
        <v>1.7260806447646805E-5</v>
      </c>
      <c r="AI20" s="141"/>
      <c r="AJ20" s="42">
        <f t="shared" si="6"/>
        <v>0.67</v>
      </c>
      <c r="AK20" s="33">
        <f>VLOOKUP(AJ20,'Data Table'!$E$3:$G$5002,2,TRUE)</f>
        <v>1.4228000000000001</v>
      </c>
      <c r="AL20" s="33">
        <f>VLOOKUP(AJ20,'Data Table'!$E$3:$G$5002,3,TRUE)</f>
        <v>0.44506999999999997</v>
      </c>
      <c r="AM20" s="30">
        <f t="shared" ref="AM20:AM29" si="29">(AK20*AD20)-(AL20*AF20)</f>
        <v>1.2177703537591053E-2</v>
      </c>
      <c r="AN20" s="139">
        <f t="shared" si="7"/>
        <v>8.7907581404582728E-14</v>
      </c>
      <c r="AO20" s="140"/>
      <c r="AP20" s="137">
        <f t="shared" ref="AP20:AP29" si="30">AN20/Q20</f>
        <v>3.0288980484602714E-13</v>
      </c>
      <c r="AQ20" s="138"/>
      <c r="AR20" s="175">
        <f t="shared" ref="AR20:AR29" si="31">(AP20*(100^3))*60</f>
        <v>1.8173388290761628E-5</v>
      </c>
      <c r="AS20" s="176"/>
      <c r="AT20" s="89"/>
      <c r="AU20" s="74">
        <f t="shared" si="8"/>
        <v>0</v>
      </c>
      <c r="AV20" s="74">
        <f t="shared" si="9"/>
        <v>3.2972999999999999</v>
      </c>
      <c r="AW20" s="141">
        <f t="shared" si="10"/>
        <v>1.9042466131170326E-5</v>
      </c>
      <c r="AX20" s="141"/>
      <c r="AY20" s="141">
        <f t="shared" si="11"/>
        <v>1.6724227877928236E-5</v>
      </c>
      <c r="AZ20" s="141"/>
      <c r="BA20" s="141">
        <f t="shared" si="12"/>
        <v>1.3734071890554227E-5</v>
      </c>
      <c r="BB20" s="141"/>
      <c r="BC20" s="141">
        <f t="shared" si="13"/>
        <v>2.0880163315740021E-5</v>
      </c>
      <c r="BD20" s="141"/>
      <c r="BE20" s="141">
        <f t="shared" si="14"/>
        <v>1.7260806447646805E-5</v>
      </c>
      <c r="BF20" s="141"/>
      <c r="BG20" s="139">
        <f t="shared" si="15"/>
        <v>3.7429834669601505E-10</v>
      </c>
      <c r="BH20" s="140"/>
    </row>
    <row r="21" spans="2:60" x14ac:dyDescent="0.25">
      <c r="B21" s="74">
        <v>273</v>
      </c>
      <c r="C21" s="74">
        <v>350</v>
      </c>
      <c r="D21" s="118">
        <v>22740</v>
      </c>
      <c r="E21" s="73">
        <v>2.9999999999999999E-7</v>
      </c>
      <c r="F21" s="105">
        <f t="shared" si="16"/>
        <v>0.3</v>
      </c>
      <c r="G21" s="117">
        <v>6.0000000000000002E-6</v>
      </c>
      <c r="H21" s="81">
        <f t="shared" si="17"/>
        <v>1.2820512820512822</v>
      </c>
      <c r="I21" s="81">
        <f t="shared" si="0"/>
        <v>0.26826128201653338</v>
      </c>
      <c r="J21" s="81">
        <f t="shared" si="18"/>
        <v>1.0689240296543396</v>
      </c>
      <c r="K21" s="81">
        <f t="shared" si="19"/>
        <v>24307.332434339682</v>
      </c>
      <c r="L21" s="81">
        <f t="shared" ref="L21:L29" si="32">(K21-D21)/1000</f>
        <v>1.5673324343396817</v>
      </c>
      <c r="M21" s="73">
        <f t="shared" si="20"/>
        <v>12833333.333333332</v>
      </c>
      <c r="N21" s="73">
        <f t="shared" si="21"/>
        <v>261222072.38994694</v>
      </c>
      <c r="O21" s="73">
        <f t="shared" si="22"/>
        <v>2.8274333882308137E-13</v>
      </c>
      <c r="P21" s="73">
        <f t="shared" si="1"/>
        <v>6.0331499798829066E+24</v>
      </c>
      <c r="Q21" s="73">
        <f t="shared" si="2"/>
        <v>0.29022958184172032</v>
      </c>
      <c r="R21" s="142">
        <f t="shared" si="3"/>
        <v>446.67763914493332</v>
      </c>
      <c r="S21" s="142"/>
      <c r="T21" s="139">
        <f t="shared" si="4"/>
        <v>1.2521859958725846E-16</v>
      </c>
      <c r="U21" s="140"/>
      <c r="V21" s="143">
        <f t="shared" si="23"/>
        <v>4.173953319575282E-10</v>
      </c>
      <c r="W21" s="144"/>
      <c r="X21" s="33" t="str">
        <f t="shared" si="24"/>
        <v>Kn&lt;0.01</v>
      </c>
      <c r="Y21" s="145" t="str">
        <f t="shared" si="25"/>
        <v>ERROR</v>
      </c>
      <c r="Z21" s="145"/>
      <c r="AA21" s="142">
        <f t="shared" si="5"/>
        <v>0.99841533405299288</v>
      </c>
      <c r="AB21" s="142"/>
      <c r="AC21" s="142"/>
      <c r="AD21" s="141">
        <f t="shared" si="26"/>
        <v>1.4102564102564099E-2</v>
      </c>
      <c r="AE21" s="141"/>
      <c r="AF21" s="141">
        <f t="shared" si="27"/>
        <v>3.4462014827169782E-3</v>
      </c>
      <c r="AG21" s="141"/>
      <c r="AH21" s="141">
        <f t="shared" si="28"/>
        <v>1.7260806447646805E-5</v>
      </c>
      <c r="AI21" s="141"/>
      <c r="AJ21" s="42">
        <f t="shared" si="6"/>
        <v>1</v>
      </c>
      <c r="AK21" s="33">
        <f>VLOOKUP(AJ21,'Data Table'!$E$3:$G$5002,2,TRUE)</f>
        <v>1.4758</v>
      </c>
      <c r="AL21" s="33">
        <f>VLOOKUP(AJ21,'Data Table'!$E$3:$G$5002,3,TRUE)</f>
        <v>0.39589999999999997</v>
      </c>
      <c r="AM21" s="30">
        <f t="shared" si="29"/>
        <v>1.9448212935556448E-2</v>
      </c>
      <c r="AN21" s="139">
        <f t="shared" si="7"/>
        <v>3.1588074485385585E-13</v>
      </c>
      <c r="AO21" s="140"/>
      <c r="AP21" s="137">
        <f t="shared" si="30"/>
        <v>1.0883823173687536E-12</v>
      </c>
      <c r="AQ21" s="138"/>
      <c r="AR21" s="175">
        <f t="shared" si="31"/>
        <v>6.530293904212522E-5</v>
      </c>
      <c r="AS21" s="176"/>
      <c r="AT21" s="89"/>
      <c r="AU21" s="74">
        <f t="shared" si="8"/>
        <v>0</v>
      </c>
      <c r="AV21" s="74">
        <f t="shared" si="9"/>
        <v>3.2972999999999999</v>
      </c>
      <c r="AW21" s="141">
        <f t="shared" si="10"/>
        <v>1.9042466131170326E-5</v>
      </c>
      <c r="AX21" s="141"/>
      <c r="AY21" s="141">
        <f t="shared" si="11"/>
        <v>1.6724227877928236E-5</v>
      </c>
      <c r="AZ21" s="141"/>
      <c r="BA21" s="141">
        <f t="shared" si="12"/>
        <v>1.3734071890554227E-5</v>
      </c>
      <c r="BB21" s="141"/>
      <c r="BC21" s="141">
        <f t="shared" si="13"/>
        <v>2.0880163315740021E-5</v>
      </c>
      <c r="BD21" s="141"/>
      <c r="BE21" s="141">
        <f t="shared" si="14"/>
        <v>1.7260806447646805E-5</v>
      </c>
      <c r="BF21" s="141"/>
      <c r="BG21" s="139">
        <f t="shared" si="15"/>
        <v>3.7429834669601505E-10</v>
      </c>
      <c r="BH21" s="140"/>
    </row>
    <row r="22" spans="2:60" x14ac:dyDescent="0.25">
      <c r="B22" s="74">
        <v>273</v>
      </c>
      <c r="C22" s="74">
        <v>350</v>
      </c>
      <c r="D22" s="118">
        <v>22740</v>
      </c>
      <c r="E22" s="73">
        <v>3.9999999999999998E-7</v>
      </c>
      <c r="F22" s="105">
        <f t="shared" si="16"/>
        <v>0.4</v>
      </c>
      <c r="G22" s="117">
        <v>6.0000000000000002E-6</v>
      </c>
      <c r="H22" s="81">
        <f t="shared" si="17"/>
        <v>1.2820512820512822</v>
      </c>
      <c r="I22" s="81">
        <f t="shared" si="0"/>
        <v>0.23269295650368524</v>
      </c>
      <c r="J22" s="81">
        <f t="shared" si="18"/>
        <v>1.0595191872375906</v>
      </c>
      <c r="K22" s="81">
        <f t="shared" si="19"/>
        <v>24093.466317782812</v>
      </c>
      <c r="L22" s="81">
        <f t="shared" si="32"/>
        <v>1.3534663177828115</v>
      </c>
      <c r="M22" s="73">
        <f t="shared" si="20"/>
        <v>12833333.333333332</v>
      </c>
      <c r="N22" s="73">
        <f t="shared" si="21"/>
        <v>225577719.63046858</v>
      </c>
      <c r="O22" s="73">
        <f t="shared" si="22"/>
        <v>5.0265482457436685E-13</v>
      </c>
      <c r="P22" s="73">
        <f t="shared" si="1"/>
        <v>6.0331499798829066E+24</v>
      </c>
      <c r="Q22" s="73">
        <f t="shared" si="2"/>
        <v>0.29022958184172032</v>
      </c>
      <c r="R22" s="142">
        <f t="shared" si="3"/>
        <v>446.67763914493332</v>
      </c>
      <c r="S22" s="142"/>
      <c r="T22" s="139">
        <f t="shared" si="4"/>
        <v>1.2521859958725846E-16</v>
      </c>
      <c r="U22" s="140"/>
      <c r="V22" s="143">
        <f t="shared" si="23"/>
        <v>3.1304649896814615E-10</v>
      </c>
      <c r="W22" s="144"/>
      <c r="X22" s="33" t="str">
        <f t="shared" si="24"/>
        <v>Kn&lt;0.01</v>
      </c>
      <c r="Y22" s="145" t="str">
        <f t="shared" si="25"/>
        <v>ERROR</v>
      </c>
      <c r="Z22" s="145"/>
      <c r="AA22" s="142">
        <f t="shared" si="5"/>
        <v>1.3312204454039906</v>
      </c>
      <c r="AB22" s="142"/>
      <c r="AC22" s="142"/>
      <c r="AD22" s="141">
        <f t="shared" si="26"/>
        <v>1.8803418803418799E-2</v>
      </c>
      <c r="AE22" s="141"/>
      <c r="AF22" s="141">
        <f t="shared" si="27"/>
        <v>3.9679458158393766E-3</v>
      </c>
      <c r="AG22" s="141"/>
      <c r="AH22" s="141">
        <f t="shared" si="28"/>
        <v>1.7260806447646805E-5</v>
      </c>
      <c r="AI22" s="141"/>
      <c r="AJ22" s="42">
        <f t="shared" si="6"/>
        <v>1.33</v>
      </c>
      <c r="AK22" s="33">
        <f>VLOOKUP(AJ22,'Data Table'!$E$3:$G$5002,2,TRUE)</f>
        <v>1.54128</v>
      </c>
      <c r="AL22" s="33">
        <f>VLOOKUP(AJ22,'Data Table'!$E$3:$G$5002,3,TRUE)</f>
        <v>0.35864499999999999</v>
      </c>
      <c r="AM22" s="30">
        <f t="shared" si="29"/>
        <v>2.7558249406211613E-2</v>
      </c>
      <c r="AN22" s="139">
        <f t="shared" si="7"/>
        <v>7.9574249629780901E-13</v>
      </c>
      <c r="AO22" s="140"/>
      <c r="AP22" s="137">
        <f t="shared" si="30"/>
        <v>2.7417690893128025E-12</v>
      </c>
      <c r="AQ22" s="138"/>
      <c r="AR22" s="175">
        <f t="shared" si="31"/>
        <v>1.6450614535876815E-4</v>
      </c>
      <c r="AS22" s="176"/>
      <c r="AT22" s="89"/>
      <c r="AU22" s="74">
        <f t="shared" si="8"/>
        <v>0</v>
      </c>
      <c r="AV22" s="74">
        <f t="shared" si="9"/>
        <v>3.2972999999999999</v>
      </c>
      <c r="AW22" s="141">
        <f t="shared" si="10"/>
        <v>1.9042466131170326E-5</v>
      </c>
      <c r="AX22" s="141"/>
      <c r="AY22" s="141">
        <f t="shared" si="11"/>
        <v>1.6724227877928236E-5</v>
      </c>
      <c r="AZ22" s="141"/>
      <c r="BA22" s="141">
        <f t="shared" si="12"/>
        <v>1.3734071890554227E-5</v>
      </c>
      <c r="BB22" s="141"/>
      <c r="BC22" s="141">
        <f t="shared" si="13"/>
        <v>2.0880163315740021E-5</v>
      </c>
      <c r="BD22" s="141"/>
      <c r="BE22" s="141">
        <f t="shared" si="14"/>
        <v>1.7260806447646805E-5</v>
      </c>
      <c r="BF22" s="141"/>
      <c r="BG22" s="139">
        <f t="shared" si="15"/>
        <v>3.7429834669601505E-10</v>
      </c>
      <c r="BH22" s="140"/>
    </row>
    <row r="23" spans="2:60" x14ac:dyDescent="0.25">
      <c r="B23" s="74">
        <v>273</v>
      </c>
      <c r="C23" s="74">
        <v>350</v>
      </c>
      <c r="D23" s="118">
        <v>22740</v>
      </c>
      <c r="E23" s="73">
        <v>4.9999999999999998E-7</v>
      </c>
      <c r="F23" s="105">
        <f t="shared" si="16"/>
        <v>0.5</v>
      </c>
      <c r="G23" s="117">
        <v>6.0000000000000002E-6</v>
      </c>
      <c r="H23" s="81">
        <f t="shared" si="17"/>
        <v>1.2820512820512822</v>
      </c>
      <c r="I23" s="81">
        <f t="shared" si="0"/>
        <v>0.2039972389948449</v>
      </c>
      <c r="J23" s="81">
        <f t="shared" si="18"/>
        <v>1.0519919174922017</v>
      </c>
      <c r="K23" s="81">
        <f t="shared" si="19"/>
        <v>23922.296203772665</v>
      </c>
      <c r="L23" s="81">
        <f t="shared" si="32"/>
        <v>1.1822962037726648</v>
      </c>
      <c r="M23" s="73">
        <f t="shared" si="20"/>
        <v>12833333.333333332</v>
      </c>
      <c r="N23" s="73">
        <f t="shared" si="21"/>
        <v>197049367.29544413</v>
      </c>
      <c r="O23" s="73">
        <f t="shared" si="22"/>
        <v>7.8539816339744827E-13</v>
      </c>
      <c r="P23" s="73">
        <f t="shared" si="1"/>
        <v>6.0331499798829066E+24</v>
      </c>
      <c r="Q23" s="73">
        <f t="shared" si="2"/>
        <v>0.29022958184172032</v>
      </c>
      <c r="R23" s="142">
        <f t="shared" si="3"/>
        <v>446.67763914493332</v>
      </c>
      <c r="S23" s="142"/>
      <c r="T23" s="139">
        <f t="shared" si="4"/>
        <v>1.2521859958725846E-16</v>
      </c>
      <c r="U23" s="140"/>
      <c r="V23" s="143">
        <f t="shared" si="23"/>
        <v>2.5043719917451692E-10</v>
      </c>
      <c r="W23" s="144"/>
      <c r="X23" s="33" t="str">
        <f t="shared" si="24"/>
        <v>Kn&lt;0.01</v>
      </c>
      <c r="Y23" s="145" t="str">
        <f t="shared" si="25"/>
        <v>ERROR</v>
      </c>
      <c r="Z23" s="145"/>
      <c r="AA23" s="142">
        <f t="shared" si="5"/>
        <v>1.664025556754988</v>
      </c>
      <c r="AB23" s="142"/>
      <c r="AC23" s="142"/>
      <c r="AD23" s="141">
        <f t="shared" si="26"/>
        <v>2.3504273504273501E-2</v>
      </c>
      <c r="AE23" s="141"/>
      <c r="AF23" s="141">
        <f t="shared" si="27"/>
        <v>4.3326597910168015E-3</v>
      </c>
      <c r="AG23" s="141"/>
      <c r="AH23" s="141">
        <f t="shared" si="28"/>
        <v>1.7260806447646805E-5</v>
      </c>
      <c r="AI23" s="141"/>
      <c r="AJ23" s="42">
        <f t="shared" si="6"/>
        <v>1.6600000000000001</v>
      </c>
      <c r="AK23" s="33">
        <f>VLOOKUP(AJ23,'Data Table'!$E$3:$G$5002,2,TRUE)</f>
        <v>1.6081099999999999</v>
      </c>
      <c r="AL23" s="33">
        <f>VLOOKUP(AJ23,'Data Table'!$E$3:$G$5002,3,TRUE)</f>
        <v>0.32805000000000001</v>
      </c>
      <c r="AM23" s="30">
        <f t="shared" si="29"/>
        <v>3.6376128220514198E-2</v>
      </c>
      <c r="AN23" s="139">
        <f t="shared" si="7"/>
        <v>1.6411845647135841E-12</v>
      </c>
      <c r="AO23" s="140"/>
      <c r="AP23" s="137">
        <f t="shared" si="30"/>
        <v>5.6547804475996557E-12</v>
      </c>
      <c r="AQ23" s="138"/>
      <c r="AR23" s="175">
        <f t="shared" si="31"/>
        <v>3.3928682685597936E-4</v>
      </c>
      <c r="AS23" s="176"/>
      <c r="AT23" s="89"/>
      <c r="AU23" s="74">
        <f t="shared" si="8"/>
        <v>0</v>
      </c>
      <c r="AV23" s="74">
        <f t="shared" si="9"/>
        <v>3.2972999999999999</v>
      </c>
      <c r="AW23" s="141">
        <f t="shared" si="10"/>
        <v>1.9042466131170326E-5</v>
      </c>
      <c r="AX23" s="141"/>
      <c r="AY23" s="141">
        <f t="shared" si="11"/>
        <v>1.6724227877928236E-5</v>
      </c>
      <c r="AZ23" s="141"/>
      <c r="BA23" s="141">
        <f t="shared" si="12"/>
        <v>1.3734071890554227E-5</v>
      </c>
      <c r="BB23" s="141"/>
      <c r="BC23" s="141">
        <f t="shared" si="13"/>
        <v>2.0880163315740021E-5</v>
      </c>
      <c r="BD23" s="141"/>
      <c r="BE23" s="141">
        <f t="shared" si="14"/>
        <v>1.7260806447646805E-5</v>
      </c>
      <c r="BF23" s="141"/>
      <c r="BG23" s="139">
        <f t="shared" si="15"/>
        <v>3.7429834669601505E-10</v>
      </c>
      <c r="BH23" s="140"/>
    </row>
    <row r="24" spans="2:60" x14ac:dyDescent="0.25">
      <c r="B24" s="74">
        <v>273</v>
      </c>
      <c r="C24" s="74">
        <v>350</v>
      </c>
      <c r="D24" s="118">
        <v>22740</v>
      </c>
      <c r="E24" s="73">
        <v>5.9999999999999997E-7</v>
      </c>
      <c r="F24" s="105">
        <f t="shared" si="16"/>
        <v>0.6</v>
      </c>
      <c r="G24" s="117">
        <v>6.0000000000000002E-6</v>
      </c>
      <c r="H24" s="81">
        <f t="shared" si="17"/>
        <v>1.2820512820512822</v>
      </c>
      <c r="I24" s="81">
        <f t="shared" si="0"/>
        <v>0.1795344961009584</v>
      </c>
      <c r="J24" s="81">
        <f t="shared" si="18"/>
        <v>1.045617254230315</v>
      </c>
      <c r="K24" s="81">
        <f t="shared" si="19"/>
        <v>23777.336361197365</v>
      </c>
      <c r="L24" s="81">
        <f t="shared" si="32"/>
        <v>1.0373363611973654</v>
      </c>
      <c r="M24" s="73">
        <f t="shared" si="20"/>
        <v>12833333.333333332</v>
      </c>
      <c r="N24" s="73">
        <f t="shared" si="21"/>
        <v>172889393.53289425</v>
      </c>
      <c r="O24" s="73">
        <f t="shared" si="22"/>
        <v>1.1309733552923255E-12</v>
      </c>
      <c r="P24" s="73">
        <f t="shared" si="1"/>
        <v>6.0331499798829066E+24</v>
      </c>
      <c r="Q24" s="73">
        <f t="shared" si="2"/>
        <v>0.29022958184172032</v>
      </c>
      <c r="R24" s="142">
        <f t="shared" si="3"/>
        <v>446.67763914493332</v>
      </c>
      <c r="S24" s="142"/>
      <c r="T24" s="139">
        <f t="shared" si="4"/>
        <v>1.2521859958725846E-16</v>
      </c>
      <c r="U24" s="140"/>
      <c r="V24" s="143">
        <f t="shared" si="23"/>
        <v>2.086976659787641E-10</v>
      </c>
      <c r="W24" s="144"/>
      <c r="X24" s="33" t="str">
        <f t="shared" si="24"/>
        <v>Kn&lt;0.01</v>
      </c>
      <c r="Y24" s="145" t="str">
        <f t="shared" si="25"/>
        <v>ERROR</v>
      </c>
      <c r="Z24" s="145"/>
      <c r="AA24" s="142">
        <f t="shared" si="5"/>
        <v>1.9968306681059858</v>
      </c>
      <c r="AB24" s="142"/>
      <c r="AC24" s="142"/>
      <c r="AD24" s="141">
        <f t="shared" si="26"/>
        <v>2.8205128205128199E-2</v>
      </c>
      <c r="AE24" s="141"/>
      <c r="AF24" s="141">
        <f t="shared" si="27"/>
        <v>4.5617254230315108E-3</v>
      </c>
      <c r="AG24" s="141"/>
      <c r="AH24" s="141">
        <f t="shared" si="28"/>
        <v>1.7260806447646805E-5</v>
      </c>
      <c r="AI24" s="141"/>
      <c r="AJ24" s="42">
        <f t="shared" si="6"/>
        <v>2</v>
      </c>
      <c r="AK24" s="33">
        <f>VLOOKUP(AJ24,'Data Table'!$E$3:$G$5002,2,TRUE)</f>
        <v>1.6798999999999999</v>
      </c>
      <c r="AL24" s="33">
        <f>VLOOKUP(AJ24,'Data Table'!$E$3:$G$5002,3,TRUE)</f>
        <v>0.30159999999999998</v>
      </c>
      <c r="AM24" s="30">
        <f t="shared" si="29"/>
        <v>4.6005978484208551E-2</v>
      </c>
      <c r="AN24" s="139">
        <f t="shared" si="7"/>
        <v>2.9889435701833988E-12</v>
      </c>
      <c r="AO24" s="140"/>
      <c r="AP24" s="137">
        <f t="shared" si="30"/>
        <v>1.0298549001160914E-11</v>
      </c>
      <c r="AQ24" s="138"/>
      <c r="AR24" s="175">
        <f t="shared" si="31"/>
        <v>6.1791294006965491E-4</v>
      </c>
      <c r="AS24" s="176"/>
      <c r="AT24" s="89"/>
      <c r="AU24" s="74">
        <f t="shared" si="8"/>
        <v>0</v>
      </c>
      <c r="AV24" s="74">
        <f t="shared" si="9"/>
        <v>3.2972999999999999</v>
      </c>
      <c r="AW24" s="141">
        <f t="shared" si="10"/>
        <v>1.9042466131170326E-5</v>
      </c>
      <c r="AX24" s="141"/>
      <c r="AY24" s="141">
        <f t="shared" si="11"/>
        <v>1.6724227877928236E-5</v>
      </c>
      <c r="AZ24" s="141"/>
      <c r="BA24" s="141">
        <f t="shared" si="12"/>
        <v>1.3734071890554227E-5</v>
      </c>
      <c r="BB24" s="141"/>
      <c r="BC24" s="141">
        <f t="shared" si="13"/>
        <v>2.0880163315740021E-5</v>
      </c>
      <c r="BD24" s="141"/>
      <c r="BE24" s="141">
        <f t="shared" si="14"/>
        <v>1.7260806447646805E-5</v>
      </c>
      <c r="BF24" s="141"/>
      <c r="BG24" s="139">
        <f t="shared" si="15"/>
        <v>3.7429834669601505E-10</v>
      </c>
      <c r="BH24" s="140"/>
    </row>
    <row r="25" spans="2:60" x14ac:dyDescent="0.25">
      <c r="B25" s="74">
        <v>273</v>
      </c>
      <c r="C25" s="74">
        <v>350</v>
      </c>
      <c r="D25" s="118">
        <v>22740</v>
      </c>
      <c r="E25" s="73">
        <v>6.9999999999999997E-7</v>
      </c>
      <c r="F25" s="105">
        <f t="shared" si="16"/>
        <v>0.7</v>
      </c>
      <c r="G25" s="117">
        <v>6.0000000000000002E-6</v>
      </c>
      <c r="H25" s="81">
        <f t="shared" si="17"/>
        <v>1.2820512820512822</v>
      </c>
      <c r="I25" s="81">
        <f t="shared" si="0"/>
        <v>0.1611864266583761</v>
      </c>
      <c r="J25" s="81">
        <f t="shared" si="18"/>
        <v>1.0408613574387917</v>
      </c>
      <c r="K25" s="81">
        <f t="shared" si="19"/>
        <v>23669.187268158123</v>
      </c>
      <c r="L25" s="81">
        <f t="shared" si="32"/>
        <v>0.92918726815812258</v>
      </c>
      <c r="M25" s="73">
        <f t="shared" si="20"/>
        <v>12833333.333333332</v>
      </c>
      <c r="N25" s="73">
        <f t="shared" si="21"/>
        <v>154864544.69302043</v>
      </c>
      <c r="O25" s="73">
        <f t="shared" si="22"/>
        <v>1.5393804002589985E-12</v>
      </c>
      <c r="P25" s="73">
        <f t="shared" si="1"/>
        <v>6.0331499798829066E+24</v>
      </c>
      <c r="Q25" s="73">
        <f t="shared" si="2"/>
        <v>0.29022958184172032</v>
      </c>
      <c r="R25" s="142">
        <f t="shared" si="3"/>
        <v>446.67763914493332</v>
      </c>
      <c r="S25" s="142"/>
      <c r="T25" s="139">
        <f t="shared" si="4"/>
        <v>1.2521859958725846E-16</v>
      </c>
      <c r="U25" s="140"/>
      <c r="V25" s="143">
        <f t="shared" si="23"/>
        <v>1.7888371369608352E-10</v>
      </c>
      <c r="W25" s="144"/>
      <c r="X25" s="33" t="str">
        <f t="shared" si="24"/>
        <v>Kn&lt;0.01</v>
      </c>
      <c r="Y25" s="145" t="str">
        <f t="shared" si="25"/>
        <v>ERROR</v>
      </c>
      <c r="Z25" s="145"/>
      <c r="AA25" s="142">
        <f t="shared" si="5"/>
        <v>2.3296357794569831</v>
      </c>
      <c r="AB25" s="142"/>
      <c r="AC25" s="142"/>
      <c r="AD25" s="141">
        <f t="shared" si="26"/>
        <v>3.29059829059829E-2</v>
      </c>
      <c r="AE25" s="141"/>
      <c r="AF25" s="141">
        <f t="shared" si="27"/>
        <v>4.7671583678590285E-3</v>
      </c>
      <c r="AG25" s="141"/>
      <c r="AH25" s="141">
        <f t="shared" si="28"/>
        <v>1.7260806447646805E-5</v>
      </c>
      <c r="AI25" s="141"/>
      <c r="AJ25" s="42">
        <f t="shared" si="6"/>
        <v>2.33</v>
      </c>
      <c r="AK25" s="33">
        <f>VLOOKUP(AJ25,'Data Table'!$E$3:$G$5002,2,TRUE)</f>
        <v>1.7529949999999999</v>
      </c>
      <c r="AL25" s="33">
        <f>VLOOKUP(AJ25,'Data Table'!$E$3:$G$5002,3,TRUE)</f>
        <v>0.282559</v>
      </c>
      <c r="AM25" s="30">
        <f t="shared" si="29"/>
        <v>5.6337020003009615E-2</v>
      </c>
      <c r="AN25" s="139">
        <f t="shared" si="7"/>
        <v>4.9818528320879663E-12</v>
      </c>
      <c r="AO25" s="140"/>
      <c r="AP25" s="137">
        <f t="shared" si="30"/>
        <v>1.7165213829942636E-11</v>
      </c>
      <c r="AQ25" s="138"/>
      <c r="AR25" s="175">
        <f t="shared" si="31"/>
        <v>1.0299128297965581E-3</v>
      </c>
      <c r="AS25" s="176"/>
      <c r="AT25" s="89"/>
      <c r="AU25" s="74">
        <f t="shared" si="8"/>
        <v>0</v>
      </c>
      <c r="AV25" s="74">
        <f t="shared" si="9"/>
        <v>3.2972999999999999</v>
      </c>
      <c r="AW25" s="141">
        <f t="shared" si="10"/>
        <v>1.9042466131170326E-5</v>
      </c>
      <c r="AX25" s="141"/>
      <c r="AY25" s="141">
        <f t="shared" si="11"/>
        <v>1.6724227877928236E-5</v>
      </c>
      <c r="AZ25" s="141"/>
      <c r="BA25" s="141">
        <f t="shared" si="12"/>
        <v>1.3734071890554227E-5</v>
      </c>
      <c r="BB25" s="141"/>
      <c r="BC25" s="141">
        <f t="shared" si="13"/>
        <v>2.0880163315740021E-5</v>
      </c>
      <c r="BD25" s="141"/>
      <c r="BE25" s="141">
        <f t="shared" si="14"/>
        <v>1.7260806447646805E-5</v>
      </c>
      <c r="BF25" s="141"/>
      <c r="BG25" s="139">
        <f t="shared" si="15"/>
        <v>3.7429834669601505E-10</v>
      </c>
      <c r="BH25" s="140"/>
    </row>
    <row r="26" spans="2:60" x14ac:dyDescent="0.25">
      <c r="B26" s="74">
        <v>273</v>
      </c>
      <c r="C26" s="74">
        <v>350</v>
      </c>
      <c r="D26" s="118">
        <v>22740</v>
      </c>
      <c r="E26" s="73">
        <v>7.9999999999999996E-7</v>
      </c>
      <c r="F26" s="105">
        <f t="shared" si="16"/>
        <v>0.8</v>
      </c>
      <c r="G26" s="117">
        <v>6.0000000000000002E-6</v>
      </c>
      <c r="H26" s="81">
        <f t="shared" si="17"/>
        <v>1.2820512820512822</v>
      </c>
      <c r="I26" s="81">
        <f t="shared" si="0"/>
        <v>0.14430723567841672</v>
      </c>
      <c r="J26" s="81">
        <f t="shared" si="18"/>
        <v>1.036505305898096</v>
      </c>
      <c r="K26" s="81">
        <f t="shared" si="19"/>
        <v>23570.130656122703</v>
      </c>
      <c r="L26" s="81">
        <f t="shared" si="32"/>
        <v>0.83013065612270298</v>
      </c>
      <c r="M26" s="73">
        <f t="shared" si="20"/>
        <v>12833333.333333332</v>
      </c>
      <c r="N26" s="73">
        <f t="shared" si="21"/>
        <v>138355109.35378382</v>
      </c>
      <c r="O26" s="73">
        <f t="shared" si="22"/>
        <v>2.0106192982974674E-12</v>
      </c>
      <c r="P26" s="73">
        <f t="shared" si="1"/>
        <v>6.0331499798829066E+24</v>
      </c>
      <c r="Q26" s="73">
        <f t="shared" si="2"/>
        <v>0.29022958184172032</v>
      </c>
      <c r="R26" s="142">
        <f t="shared" si="3"/>
        <v>446.67763914493332</v>
      </c>
      <c r="S26" s="142"/>
      <c r="T26" s="139">
        <f t="shared" si="4"/>
        <v>1.2521859958725846E-16</v>
      </c>
      <c r="U26" s="140"/>
      <c r="V26" s="143">
        <f t="shared" si="23"/>
        <v>1.5652324948407307E-10</v>
      </c>
      <c r="W26" s="144"/>
      <c r="X26" s="33" t="str">
        <f t="shared" si="24"/>
        <v>Kn&lt;0.01</v>
      </c>
      <c r="Y26" s="145" t="str">
        <f t="shared" si="25"/>
        <v>ERROR</v>
      </c>
      <c r="Z26" s="145"/>
      <c r="AA26" s="142">
        <f t="shared" si="5"/>
        <v>2.6624408908079813</v>
      </c>
      <c r="AB26" s="142"/>
      <c r="AC26" s="142"/>
      <c r="AD26" s="141">
        <f t="shared" si="26"/>
        <v>3.7606837606837598E-2</v>
      </c>
      <c r="AE26" s="141"/>
      <c r="AF26" s="141">
        <f t="shared" si="27"/>
        <v>4.8673741197461321E-3</v>
      </c>
      <c r="AG26" s="141"/>
      <c r="AH26" s="141">
        <f t="shared" si="28"/>
        <v>1.7260806447646805E-5</v>
      </c>
      <c r="AI26" s="141"/>
      <c r="AJ26" s="42">
        <f t="shared" si="6"/>
        <v>2.66</v>
      </c>
      <c r="AK26" s="33">
        <f>VLOOKUP(AJ26,'Data Table'!$E$3:$G$5002,2,TRUE)</f>
        <v>1.82609</v>
      </c>
      <c r="AL26" s="33">
        <f>VLOOKUP(AJ26,'Data Table'!$E$3:$G$5002,3,TRUE)</f>
        <v>0.26351799999999997</v>
      </c>
      <c r="AM26" s="30">
        <f t="shared" si="29"/>
        <v>6.7390829392182813E-2</v>
      </c>
      <c r="AN26" s="139">
        <f t="shared" si="7"/>
        <v>7.7836216688028231E-12</v>
      </c>
      <c r="AO26" s="140"/>
      <c r="AP26" s="137">
        <f t="shared" si="30"/>
        <v>2.681884327369393E-11</v>
      </c>
      <c r="AQ26" s="138"/>
      <c r="AR26" s="175">
        <f t="shared" si="31"/>
        <v>1.6091305964216357E-3</v>
      </c>
      <c r="AS26" s="176"/>
      <c r="AT26" s="89"/>
      <c r="AU26" s="74">
        <f t="shared" si="8"/>
        <v>0</v>
      </c>
      <c r="AV26" s="74">
        <f t="shared" si="9"/>
        <v>3.2972999999999999</v>
      </c>
      <c r="AW26" s="141">
        <f t="shared" si="10"/>
        <v>1.9042466131170326E-5</v>
      </c>
      <c r="AX26" s="141"/>
      <c r="AY26" s="141">
        <f t="shared" si="11"/>
        <v>1.6724227877928236E-5</v>
      </c>
      <c r="AZ26" s="141"/>
      <c r="BA26" s="141">
        <f t="shared" si="12"/>
        <v>1.3734071890554227E-5</v>
      </c>
      <c r="BB26" s="141"/>
      <c r="BC26" s="141">
        <f t="shared" si="13"/>
        <v>2.0880163315740021E-5</v>
      </c>
      <c r="BD26" s="141"/>
      <c r="BE26" s="141">
        <f t="shared" si="14"/>
        <v>1.7260806447646805E-5</v>
      </c>
      <c r="BF26" s="141"/>
      <c r="BG26" s="139">
        <f t="shared" si="15"/>
        <v>3.7429834669601505E-10</v>
      </c>
      <c r="BH26" s="140"/>
    </row>
    <row r="27" spans="2:60" x14ac:dyDescent="0.25">
      <c r="B27" s="74">
        <v>273</v>
      </c>
      <c r="C27" s="74">
        <v>350</v>
      </c>
      <c r="D27" s="118">
        <v>22740</v>
      </c>
      <c r="E27" s="73">
        <v>8.9999999999999996E-7</v>
      </c>
      <c r="F27" s="105">
        <f t="shared" si="16"/>
        <v>0.9</v>
      </c>
      <c r="G27" s="117">
        <v>6.0000000000000002E-6</v>
      </c>
      <c r="H27" s="81">
        <f t="shared" si="17"/>
        <v>1.2820512820512822</v>
      </c>
      <c r="I27" s="81">
        <f t="shared" si="0"/>
        <v>0.12827390343957085</v>
      </c>
      <c r="J27" s="81">
        <f t="shared" si="18"/>
        <v>1.0323844310595731</v>
      </c>
      <c r="K27" s="81">
        <f t="shared" si="19"/>
        <v>23476.421962294691</v>
      </c>
      <c r="L27" s="81">
        <f t="shared" si="32"/>
        <v>0.73642196229469115</v>
      </c>
      <c r="M27" s="73">
        <f t="shared" si="20"/>
        <v>12833333.333333332</v>
      </c>
      <c r="N27" s="73">
        <f t="shared" si="21"/>
        <v>122736993.71578187</v>
      </c>
      <c r="O27" s="73">
        <f t="shared" si="22"/>
        <v>2.544690049407732E-12</v>
      </c>
      <c r="P27" s="73">
        <f t="shared" si="1"/>
        <v>6.0331499798829066E+24</v>
      </c>
      <c r="Q27" s="73">
        <f t="shared" si="2"/>
        <v>0.29022958184172032</v>
      </c>
      <c r="R27" s="142">
        <f t="shared" si="3"/>
        <v>446.67763914493332</v>
      </c>
      <c r="S27" s="142"/>
      <c r="T27" s="139">
        <f t="shared" si="4"/>
        <v>1.2521859958725846E-16</v>
      </c>
      <c r="U27" s="140"/>
      <c r="V27" s="143">
        <f t="shared" si="23"/>
        <v>1.3913177731917607E-10</v>
      </c>
      <c r="W27" s="144"/>
      <c r="X27" s="33" t="str">
        <f t="shared" si="24"/>
        <v>Kn&lt;0.01</v>
      </c>
      <c r="Y27" s="145" t="str">
        <f t="shared" si="25"/>
        <v>ERROR</v>
      </c>
      <c r="Z27" s="145"/>
      <c r="AA27" s="142">
        <f t="shared" si="5"/>
        <v>2.9952460021589782</v>
      </c>
      <c r="AB27" s="142"/>
      <c r="AC27" s="142"/>
      <c r="AD27" s="141">
        <f t="shared" si="26"/>
        <v>4.2307692307692303E-2</v>
      </c>
      <c r="AE27" s="141"/>
      <c r="AF27" s="141">
        <f t="shared" si="27"/>
        <v>4.8576646589359581E-3</v>
      </c>
      <c r="AG27" s="141"/>
      <c r="AH27" s="141">
        <f t="shared" si="28"/>
        <v>1.7260806447646805E-5</v>
      </c>
      <c r="AI27" s="141"/>
      <c r="AJ27" s="42">
        <f t="shared" si="6"/>
        <v>3</v>
      </c>
      <c r="AK27" s="33">
        <f>VLOOKUP(AJ27,'Data Table'!$E$3:$G$5002,2,TRUE)</f>
        <v>1.9014</v>
      </c>
      <c r="AL27" s="33">
        <f>VLOOKUP(AJ27,'Data Table'!$E$3:$G$5002,3,TRUE)</f>
        <v>0.24390000000000001</v>
      </c>
      <c r="AM27" s="30">
        <f t="shared" si="29"/>
        <v>7.9259061743531659E-2</v>
      </c>
      <c r="AN27" s="139">
        <f t="shared" si="7"/>
        <v>1.1586036407886219E-11</v>
      </c>
      <c r="AO27" s="140"/>
      <c r="AP27" s="137">
        <f t="shared" si="30"/>
        <v>3.9920246359327984E-11</v>
      </c>
      <c r="AQ27" s="138"/>
      <c r="AR27" s="175">
        <f t="shared" si="31"/>
        <v>2.3952147815596791E-3</v>
      </c>
      <c r="AS27" s="176"/>
      <c r="AT27" s="89"/>
      <c r="AU27" s="74">
        <f t="shared" si="8"/>
        <v>0</v>
      </c>
      <c r="AV27" s="74">
        <f t="shared" si="9"/>
        <v>3.2972999999999999</v>
      </c>
      <c r="AW27" s="141">
        <f t="shared" si="10"/>
        <v>1.9042466131170326E-5</v>
      </c>
      <c r="AX27" s="141"/>
      <c r="AY27" s="141">
        <f t="shared" si="11"/>
        <v>1.6724227877928236E-5</v>
      </c>
      <c r="AZ27" s="141"/>
      <c r="BA27" s="141">
        <f t="shared" si="12"/>
        <v>1.3734071890554227E-5</v>
      </c>
      <c r="BB27" s="141"/>
      <c r="BC27" s="141">
        <f t="shared" si="13"/>
        <v>2.0880163315740021E-5</v>
      </c>
      <c r="BD27" s="141"/>
      <c r="BE27" s="141">
        <f t="shared" si="14"/>
        <v>1.7260806447646805E-5</v>
      </c>
      <c r="BF27" s="141"/>
      <c r="BG27" s="139">
        <f t="shared" si="15"/>
        <v>3.7429834669601505E-10</v>
      </c>
      <c r="BH27" s="140"/>
    </row>
    <row r="28" spans="2:60" x14ac:dyDescent="0.25">
      <c r="B28" s="74">
        <v>273</v>
      </c>
      <c r="C28" s="74">
        <v>350</v>
      </c>
      <c r="D28" s="118">
        <v>22740</v>
      </c>
      <c r="E28" s="73">
        <v>9.9999999999999995E-7</v>
      </c>
      <c r="F28" s="105">
        <f t="shared" si="16"/>
        <v>1</v>
      </c>
      <c r="G28" s="117">
        <v>6.0000000000000002E-6</v>
      </c>
      <c r="H28" s="81">
        <f t="shared" si="17"/>
        <v>1.2820512820512822</v>
      </c>
      <c r="I28" s="81">
        <f t="shared" si="0"/>
        <v>0.11672237301456052</v>
      </c>
      <c r="J28" s="81">
        <f t="shared" si="18"/>
        <v>1.0294256233440868</v>
      </c>
      <c r="K28" s="81">
        <f t="shared" si="19"/>
        <v>23409.138674844533</v>
      </c>
      <c r="L28" s="81">
        <f t="shared" si="32"/>
        <v>0.66913867484453293</v>
      </c>
      <c r="M28" s="73">
        <f t="shared" si="20"/>
        <v>12833333.333333332</v>
      </c>
      <c r="N28" s="73">
        <f t="shared" si="21"/>
        <v>111523112.47408882</v>
      </c>
      <c r="O28" s="73">
        <f t="shared" si="22"/>
        <v>3.1415926535897931E-12</v>
      </c>
      <c r="P28" s="73">
        <f t="shared" si="1"/>
        <v>6.0331499798829066E+24</v>
      </c>
      <c r="Q28" s="73">
        <f t="shared" si="2"/>
        <v>0.29022958184172032</v>
      </c>
      <c r="R28" s="142">
        <f t="shared" si="3"/>
        <v>446.67763914493332</v>
      </c>
      <c r="S28" s="142"/>
      <c r="T28" s="139">
        <f t="shared" si="4"/>
        <v>1.2521859958725846E-16</v>
      </c>
      <c r="U28" s="140"/>
      <c r="V28" s="143">
        <f t="shared" si="23"/>
        <v>1.2521859958725846E-10</v>
      </c>
      <c r="W28" s="144"/>
      <c r="X28" s="33" t="str">
        <f t="shared" si="24"/>
        <v>Kn&lt;0.01</v>
      </c>
      <c r="Y28" s="145" t="str">
        <f t="shared" si="25"/>
        <v>ERROR</v>
      </c>
      <c r="Z28" s="145"/>
      <c r="AA28" s="142">
        <f t="shared" si="5"/>
        <v>3.328051113509976</v>
      </c>
      <c r="AB28" s="142"/>
      <c r="AC28" s="142"/>
      <c r="AD28" s="141">
        <f t="shared" si="26"/>
        <v>4.7008547008547001E-2</v>
      </c>
      <c r="AE28" s="141"/>
      <c r="AF28" s="141">
        <f t="shared" si="27"/>
        <v>4.9042705573477934E-3</v>
      </c>
      <c r="AG28" s="141"/>
      <c r="AH28" s="141">
        <f t="shared" si="28"/>
        <v>1.7260806447646805E-5</v>
      </c>
      <c r="AI28" s="141"/>
      <c r="AJ28" s="42">
        <f t="shared" si="6"/>
        <v>3.33</v>
      </c>
      <c r="AK28" s="33">
        <f>VLOOKUP(AJ28,'Data Table'!$E$3:$G$5002,2,TRUE)</f>
        <v>1.977333</v>
      </c>
      <c r="AL28" s="33">
        <f>VLOOKUP(AJ28,'Data Table'!$E$3:$G$5002,3,TRUE)</f>
        <v>0.230799</v>
      </c>
      <c r="AM28" s="30">
        <f t="shared" si="29"/>
        <v>9.1819650541685949E-2</v>
      </c>
      <c r="AN28" s="139">
        <f t="shared" si="7"/>
        <v>1.6570536841403308E-11</v>
      </c>
      <c r="AO28" s="140"/>
      <c r="AP28" s="137">
        <f t="shared" si="30"/>
        <v>5.7094582627487712E-11</v>
      </c>
      <c r="AQ28" s="138"/>
      <c r="AR28" s="175">
        <f t="shared" si="31"/>
        <v>3.4256749576492625E-3</v>
      </c>
      <c r="AS28" s="176"/>
      <c r="AT28" s="89"/>
      <c r="AU28" s="74">
        <f t="shared" si="8"/>
        <v>0</v>
      </c>
      <c r="AV28" s="74">
        <f t="shared" si="9"/>
        <v>3.2972999999999999</v>
      </c>
      <c r="AW28" s="141">
        <f t="shared" si="10"/>
        <v>1.9042466131170326E-5</v>
      </c>
      <c r="AX28" s="141"/>
      <c r="AY28" s="141">
        <f t="shared" si="11"/>
        <v>1.6724227877928236E-5</v>
      </c>
      <c r="AZ28" s="141"/>
      <c r="BA28" s="141">
        <f t="shared" si="12"/>
        <v>1.3734071890554227E-5</v>
      </c>
      <c r="BB28" s="141"/>
      <c r="BC28" s="141">
        <f t="shared" si="13"/>
        <v>2.0880163315740021E-5</v>
      </c>
      <c r="BD28" s="141"/>
      <c r="BE28" s="141">
        <f t="shared" si="14"/>
        <v>1.7260806447646805E-5</v>
      </c>
      <c r="BF28" s="141"/>
      <c r="BG28" s="139">
        <f t="shared" si="15"/>
        <v>3.7429834669601505E-10</v>
      </c>
      <c r="BH28" s="140"/>
    </row>
    <row r="29" spans="2:60" x14ac:dyDescent="0.25">
      <c r="B29" s="74">
        <v>273</v>
      </c>
      <c r="C29" s="74">
        <v>350</v>
      </c>
      <c r="D29" s="118">
        <v>22740</v>
      </c>
      <c r="E29" s="73">
        <v>1.1000000000000001E-6</v>
      </c>
      <c r="F29" s="105">
        <f t="shared" si="16"/>
        <v>1.1000000000000001</v>
      </c>
      <c r="G29" s="117">
        <v>6.0000000000000002E-6</v>
      </c>
      <c r="H29" s="81">
        <f t="shared" si="17"/>
        <v>1.2820512820512822</v>
      </c>
      <c r="I29" s="81">
        <f t="shared" si="0"/>
        <v>0.10602523004812821</v>
      </c>
      <c r="J29" s="81">
        <f t="shared" si="18"/>
        <v>1.0266932211893369</v>
      </c>
      <c r="K29" s="81">
        <f t="shared" si="19"/>
        <v>23347.003849845521</v>
      </c>
      <c r="L29" s="81">
        <f t="shared" si="32"/>
        <v>0.60700384984552147</v>
      </c>
      <c r="M29" s="73">
        <f t="shared" si="20"/>
        <v>12833333.333333332</v>
      </c>
      <c r="N29" s="73">
        <f t="shared" si="21"/>
        <v>101167308.30758691</v>
      </c>
      <c r="O29" s="73">
        <f t="shared" si="22"/>
        <v>3.8013271108436499E-12</v>
      </c>
      <c r="P29" s="73">
        <f t="shared" si="1"/>
        <v>6.0331499798829066E+24</v>
      </c>
      <c r="Q29" s="73">
        <f t="shared" si="2"/>
        <v>0.29022958184172032</v>
      </c>
      <c r="R29" s="142">
        <f t="shared" si="3"/>
        <v>446.67763914493332</v>
      </c>
      <c r="S29" s="142"/>
      <c r="T29" s="139">
        <f t="shared" si="4"/>
        <v>1.2521859958725846E-16</v>
      </c>
      <c r="U29" s="140"/>
      <c r="V29" s="143">
        <f t="shared" si="23"/>
        <v>1.1383509053387131E-10</v>
      </c>
      <c r="W29" s="144"/>
      <c r="X29" s="33" t="str">
        <f t="shared" si="24"/>
        <v>Kn&lt;0.01</v>
      </c>
      <c r="Y29" s="145" t="str">
        <f t="shared" si="25"/>
        <v>ERROR</v>
      </c>
      <c r="Z29" s="145"/>
      <c r="AA29" s="142">
        <f t="shared" si="5"/>
        <v>3.6608562248609742</v>
      </c>
      <c r="AB29" s="142"/>
      <c r="AC29" s="142"/>
      <c r="AD29" s="141">
        <f t="shared" si="26"/>
        <v>5.1709401709401713E-2</v>
      </c>
      <c r="AE29" s="141"/>
      <c r="AF29" s="141">
        <f t="shared" si="27"/>
        <v>4.8937572180451014E-3</v>
      </c>
      <c r="AG29" s="141"/>
      <c r="AH29" s="141">
        <f t="shared" si="28"/>
        <v>1.7260806447646805E-5</v>
      </c>
      <c r="AI29" s="141"/>
      <c r="AJ29" s="42">
        <f t="shared" si="6"/>
        <v>3.66</v>
      </c>
      <c r="AK29" s="33">
        <f>VLOOKUP(AJ29,'Data Table'!$E$3:$G$5002,2,TRUE)</f>
        <v>2.0532659999999998</v>
      </c>
      <c r="AL29" s="33">
        <f>VLOOKUP(AJ29,'Data Table'!$E$3:$G$5002,3,TRUE)</f>
        <v>0.217698</v>
      </c>
      <c r="AM29" s="30">
        <f t="shared" si="29"/>
        <v>0.10510779525140242</v>
      </c>
      <c r="AN29" s="139">
        <f t="shared" si="7"/>
        <v>2.2952037235395384E-11</v>
      </c>
      <c r="AO29" s="140"/>
      <c r="AP29" s="137">
        <f t="shared" si="30"/>
        <v>7.9082349530836287E-11</v>
      </c>
      <c r="AQ29" s="138"/>
      <c r="AR29" s="175">
        <f t="shared" si="31"/>
        <v>4.7449409718501772E-3</v>
      </c>
      <c r="AS29" s="176"/>
      <c r="AT29" s="89"/>
      <c r="AU29" s="74">
        <f t="shared" si="8"/>
        <v>0</v>
      </c>
      <c r="AV29" s="74">
        <f t="shared" si="9"/>
        <v>3.2972999999999999</v>
      </c>
      <c r="AW29" s="141">
        <f t="shared" si="10"/>
        <v>1.9042466131170326E-5</v>
      </c>
      <c r="AX29" s="141"/>
      <c r="AY29" s="141">
        <f t="shared" si="11"/>
        <v>1.6724227877928236E-5</v>
      </c>
      <c r="AZ29" s="141"/>
      <c r="BA29" s="141">
        <f t="shared" si="12"/>
        <v>1.3734071890554227E-5</v>
      </c>
      <c r="BB29" s="141"/>
      <c r="BC29" s="141">
        <f t="shared" si="13"/>
        <v>2.0880163315740021E-5</v>
      </c>
      <c r="BD29" s="141"/>
      <c r="BE29" s="141">
        <f t="shared" si="14"/>
        <v>1.7260806447646805E-5</v>
      </c>
      <c r="BF29" s="141"/>
      <c r="BG29" s="139">
        <f t="shared" si="15"/>
        <v>3.7429834669601505E-10</v>
      </c>
      <c r="BH29" s="140"/>
    </row>
    <row r="30" spans="2:60" x14ac:dyDescent="0.25">
      <c r="P30" s="1"/>
      <c r="Q30" s="1"/>
    </row>
    <row r="31" spans="2:60" x14ac:dyDescent="0.25">
      <c r="P31" s="1"/>
      <c r="Q31" s="1"/>
    </row>
    <row r="32" spans="2:60" x14ac:dyDescent="0.25">
      <c r="P32" s="1"/>
      <c r="Q32" s="1"/>
    </row>
    <row r="33" spans="5:46" x14ac:dyDescent="0.25">
      <c r="E33" s="11"/>
      <c r="F33" s="11"/>
      <c r="P33" s="1"/>
      <c r="Q33" s="1"/>
    </row>
    <row r="34" spans="5:46" x14ac:dyDescent="0.25">
      <c r="E34" s="11"/>
      <c r="F34" s="11"/>
      <c r="P34" s="1"/>
      <c r="Q34" s="1"/>
    </row>
    <row r="35" spans="5:46" x14ac:dyDescent="0.25">
      <c r="P35" s="1"/>
      <c r="Q35" s="1"/>
    </row>
    <row r="36" spans="5:46" x14ac:dyDescent="0.25">
      <c r="P36" s="1"/>
      <c r="Q36" s="1"/>
      <c r="AS36" s="50"/>
      <c r="AT36" s="50"/>
    </row>
    <row r="43" spans="5:46" x14ac:dyDescent="0.25">
      <c r="AS43" s="50"/>
      <c r="AT43" s="50"/>
    </row>
    <row r="44" spans="5:46" x14ac:dyDescent="0.25">
      <c r="AS44" s="50"/>
      <c r="AT44" s="50"/>
    </row>
    <row r="45" spans="5:46" x14ac:dyDescent="0.25">
      <c r="AS45" s="50"/>
      <c r="AT45" s="50"/>
    </row>
    <row r="46" spans="5:46" x14ac:dyDescent="0.25">
      <c r="AS46" s="50"/>
      <c r="AT46" s="50"/>
    </row>
    <row r="47" spans="5:46" x14ac:dyDescent="0.25">
      <c r="AS47" s="50"/>
      <c r="AT47" s="50"/>
    </row>
    <row r="48" spans="5:46" x14ac:dyDescent="0.25">
      <c r="AS48" s="50"/>
      <c r="AT48" s="50"/>
    </row>
    <row r="49" spans="2:60" x14ac:dyDescent="0.25">
      <c r="AM49" s="50"/>
      <c r="AN49" s="50"/>
      <c r="AO49" s="50"/>
      <c r="AP49" s="50"/>
      <c r="AS49" s="50"/>
      <c r="AT49" s="50"/>
    </row>
    <row r="51" spans="2:60" x14ac:dyDescent="0.25">
      <c r="AT51" s="100"/>
      <c r="AU51" s="100"/>
      <c r="AV51" s="100"/>
      <c r="AW51" s="100"/>
      <c r="AX51" s="100"/>
    </row>
    <row r="52" spans="2:60" x14ac:dyDescent="0.25">
      <c r="AT52" s="100"/>
      <c r="AU52" s="100"/>
      <c r="AV52" s="100"/>
      <c r="AW52" s="100"/>
      <c r="AX52" s="100"/>
    </row>
    <row r="53" spans="2:60" x14ac:dyDescent="0.25">
      <c r="AT53" s="100"/>
      <c r="AU53" s="100"/>
      <c r="AV53" s="100"/>
      <c r="AW53" s="100"/>
      <c r="AX53" s="100"/>
    </row>
    <row r="54" spans="2:60" x14ac:dyDescent="0.25">
      <c r="B54" s="169" t="s">
        <v>147</v>
      </c>
      <c r="C54" s="169"/>
      <c r="D54" s="169"/>
      <c r="E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36"/>
      <c r="AA54" s="36"/>
      <c r="AB54" s="36"/>
      <c r="AC54" s="36"/>
      <c r="AD54" s="11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1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</row>
    <row r="55" spans="2:60" x14ac:dyDescent="0.25">
      <c r="B55" s="169"/>
      <c r="C55" s="169"/>
      <c r="D55" s="169"/>
      <c r="E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26"/>
      <c r="X55" s="25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1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</row>
    <row r="56" spans="2:60" x14ac:dyDescent="0.25">
      <c r="B56" s="100"/>
      <c r="C56" s="100"/>
      <c r="D56" s="100"/>
      <c r="E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54"/>
      <c r="AL56" s="154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</row>
    <row r="57" spans="2:60" ht="30" x14ac:dyDescent="0.25">
      <c r="B57" s="38" t="s">
        <v>133</v>
      </c>
      <c r="C57" s="38" t="s">
        <v>134</v>
      </c>
      <c r="D57" s="38" t="s">
        <v>135</v>
      </c>
      <c r="E57" s="38" t="s">
        <v>137</v>
      </c>
      <c r="F57" s="38"/>
      <c r="G57" s="38" t="s">
        <v>136</v>
      </c>
      <c r="H57" s="38" t="s">
        <v>128</v>
      </c>
      <c r="I57" s="107" t="s">
        <v>139</v>
      </c>
      <c r="J57" s="38" t="s">
        <v>46</v>
      </c>
      <c r="K57" s="38" t="s">
        <v>138</v>
      </c>
      <c r="L57" s="38" t="s">
        <v>140</v>
      </c>
      <c r="M57" s="38" t="s">
        <v>12</v>
      </c>
      <c r="N57" s="38" t="s">
        <v>141</v>
      </c>
      <c r="O57" s="38" t="s">
        <v>142</v>
      </c>
      <c r="P57" s="38" t="s">
        <v>49</v>
      </c>
      <c r="Q57" s="101" t="s">
        <v>50</v>
      </c>
      <c r="R57" s="155" t="s">
        <v>37</v>
      </c>
      <c r="S57" s="156"/>
      <c r="T57" s="155" t="s">
        <v>38</v>
      </c>
      <c r="U57" s="157"/>
      <c r="V57" s="155" t="s">
        <v>22</v>
      </c>
      <c r="W57" s="157"/>
      <c r="X57" s="158" t="s">
        <v>23</v>
      </c>
      <c r="Y57" s="159"/>
      <c r="Z57" s="156"/>
      <c r="AA57" s="155" t="s">
        <v>27</v>
      </c>
      <c r="AB57" s="159"/>
      <c r="AC57" s="156"/>
      <c r="AD57" s="160" t="s">
        <v>24</v>
      </c>
      <c r="AE57" s="161"/>
      <c r="AF57" s="160" t="s">
        <v>25</v>
      </c>
      <c r="AG57" s="161"/>
      <c r="AH57" s="155" t="s">
        <v>39</v>
      </c>
      <c r="AI57" s="156"/>
      <c r="AJ57" s="102"/>
      <c r="AK57" s="106" t="s">
        <v>28</v>
      </c>
      <c r="AL57" s="106" t="s">
        <v>29</v>
      </c>
      <c r="AM57" s="103" t="s">
        <v>53</v>
      </c>
      <c r="AN57" s="155" t="s">
        <v>40</v>
      </c>
      <c r="AO57" s="156"/>
      <c r="AP57" s="155" t="s">
        <v>41</v>
      </c>
      <c r="AQ57" s="156"/>
      <c r="AR57" s="162" t="s">
        <v>56</v>
      </c>
      <c r="AS57" s="163"/>
      <c r="AT57" s="14"/>
      <c r="AU57" s="107" t="s">
        <v>123</v>
      </c>
      <c r="AV57" s="107" t="s">
        <v>122</v>
      </c>
      <c r="AW57" s="164" t="s">
        <v>116</v>
      </c>
      <c r="AX57" s="164"/>
      <c r="AY57" s="164" t="s">
        <v>117</v>
      </c>
      <c r="AZ57" s="164"/>
      <c r="BA57" s="164" t="s">
        <v>118</v>
      </c>
      <c r="BB57" s="164"/>
      <c r="BC57" s="164" t="s">
        <v>119</v>
      </c>
      <c r="BD57" s="164"/>
      <c r="BE57" s="164" t="s">
        <v>120</v>
      </c>
      <c r="BF57" s="164"/>
      <c r="BG57" s="164" t="s">
        <v>121</v>
      </c>
      <c r="BH57" s="164"/>
    </row>
    <row r="58" spans="2:60" x14ac:dyDescent="0.25">
      <c r="B58" s="104">
        <v>273</v>
      </c>
      <c r="C58" s="104">
        <v>290</v>
      </c>
      <c r="D58" s="104">
        <v>101325</v>
      </c>
      <c r="E58" s="98">
        <v>9.9999999999999995E-8</v>
      </c>
      <c r="F58" s="98"/>
      <c r="G58" s="98">
        <v>5.0000000000000004E-6</v>
      </c>
      <c r="H58" s="105">
        <f>C58/B58</f>
        <v>1.0622710622710623</v>
      </c>
      <c r="I58" s="105">
        <f t="shared" ref="I58:I68" si="33">AL58/AK58</f>
        <v>0.21896082075303583</v>
      </c>
      <c r="J58" s="105">
        <f>H58^I58</f>
        <v>1.0133150990231707</v>
      </c>
      <c r="K58" s="105">
        <f>J58*D58</f>
        <v>102674.15240852277</v>
      </c>
      <c r="L58" s="105">
        <f>(K58-D58)/1000</f>
        <v>1.349152408522772</v>
      </c>
      <c r="M58" s="98">
        <f>(C58-B58)/G58</f>
        <v>3399999.9999999995</v>
      </c>
      <c r="N58" s="98">
        <f>(K58-D58)/G58</f>
        <v>269830481.70455438</v>
      </c>
      <c r="O58" s="98">
        <f>PI()*(E58^2)</f>
        <v>3.1415926535897928E-14</v>
      </c>
      <c r="P58" s="98">
        <f t="shared" ref="P58:P68" si="34">D58/($G$7*B58)</f>
        <v>2.6882538333845011E+25</v>
      </c>
      <c r="Q58" s="98">
        <f t="shared" ref="Q58:Q68" si="35">P58*$G$10</f>
        <v>1.2932063491694068</v>
      </c>
      <c r="R58" s="142">
        <f t="shared" ref="R58:R68" si="36">SQRT((8*$G$4*B58)/(PI()*$G$6))</f>
        <v>446.67763914493332</v>
      </c>
      <c r="S58" s="142"/>
      <c r="T58" s="139">
        <f t="shared" ref="T58:T68" si="37">($G$7*B58)/(SQRT(2)*PI()*(AH58^2)*D58)</f>
        <v>2.8069822036279457E-17</v>
      </c>
      <c r="U58" s="140"/>
      <c r="V58" s="143">
        <f>T58/E58</f>
        <v>2.806982203627946E-10</v>
      </c>
      <c r="W58" s="144"/>
      <c r="X58" s="104" t="str">
        <f>IF(V58&gt;=10,"Kn&gt;10",IF(V58&gt;=0.1,"0.1&lt;Kn&lt;10",IF(V58&gt;=0.01,"0.01&lt;Kn&lt;0.1","Kn&lt;0.01")))</f>
        <v>Kn&lt;0.01</v>
      </c>
      <c r="Y58" s="145" t="str">
        <f>IF(V58&gt;10,"Free Molecular",IF(V58&gt;=0.1,"Transitional",IF(V58&gt;=0.01,"Viscous","ERROR")))</f>
        <v>ERROR</v>
      </c>
      <c r="Z58" s="145"/>
      <c r="AA58" s="142">
        <f t="shared" ref="AA58:AA68" si="38">((E58*D58)/AH58)*SQRT(($G$10/(2*$G$7*B58)))</f>
        <v>1.4820560351061294</v>
      </c>
      <c r="AB58" s="142"/>
      <c r="AC58" s="142"/>
      <c r="AD58" s="141">
        <f>(E58/B58)*M58</f>
        <v>1.2454212454212452E-3</v>
      </c>
      <c r="AE58" s="141"/>
      <c r="AF58" s="141">
        <f>(E58/D58)*N58</f>
        <v>2.6630198046341416E-4</v>
      </c>
      <c r="AG58" s="141"/>
      <c r="AH58" s="141">
        <f>BE58</f>
        <v>1.7270805697987266E-5</v>
      </c>
      <c r="AI58" s="141"/>
      <c r="AJ58" s="42">
        <f t="shared" ref="AJ58:AJ68" si="39">MROUND(AA58,0.01)</f>
        <v>1.48</v>
      </c>
      <c r="AK58" s="104">
        <f>VLOOKUP(AJ58,'Data Table'!$E$3:$G$5002,2,TRUE)</f>
        <v>1.57124</v>
      </c>
      <c r="AL58" s="104">
        <f>VLOOKUP(AJ58,'Data Table'!$E$3:$G$5002,3,TRUE)</f>
        <v>0.34404000000000001</v>
      </c>
      <c r="AM58" s="99">
        <f>(AK58*AD58)-(AL58*AF58)</f>
        <v>1.8652371442970442E-3</v>
      </c>
      <c r="AN58" s="146">
        <f t="shared" ref="AN58:AN68" si="40">AM58*O58*D58*(SQRT($G$10/(2*$G$7*B58)))</f>
        <v>1.4998960125287997E-14</v>
      </c>
      <c r="AO58" s="147"/>
      <c r="AP58" s="137">
        <f>AN58/Q58</f>
        <v>1.1598272878045675E-14</v>
      </c>
      <c r="AQ58" s="138"/>
      <c r="AR58" s="139">
        <f>(AP58*(100^3))*60</f>
        <v>6.9589637268274048E-7</v>
      </c>
      <c r="AS58" s="140"/>
      <c r="AT58" s="89"/>
      <c r="AU58" s="104">
        <f t="shared" ref="AU58:AU68" si="41">B58-273</f>
        <v>0</v>
      </c>
      <c r="AV58" s="104">
        <f t="shared" ref="AV58:AV68" si="42">D58*$BB$3</f>
        <v>14.692125000000001</v>
      </c>
      <c r="AW58" s="141">
        <f t="shared" ref="AW58:AW68" si="43">($AU$5+($AU$6*$AU58)+($AU$7*($AU58^2))+($AU$8*$AV58)+($AU$9*($AV58^2)))*0.001</f>
        <v>1.9052819146011248E-5</v>
      </c>
      <c r="AX58" s="141"/>
      <c r="AY58" s="141">
        <f t="shared" ref="AY58:AY68" si="44">($AW$5+($AW$6*$AU58)+($AW$7*($AU58^2))+($AW$8*$AV58)+($AW$9*($AV58^2)))*0.001</f>
        <v>1.6734079038547005E-5</v>
      </c>
      <c r="AZ58" s="141"/>
      <c r="BA58" s="141">
        <f t="shared" ref="BA58:BA68" si="45">($AU$12+($AU$13*$AU58)+($AU$14*($AU58^2))+($AU$15*$AV58)+($AU$16*($AV58^2)))*0.001</f>
        <v>1.3735113952982575E-5</v>
      </c>
      <c r="BB58" s="141"/>
      <c r="BC58" s="141">
        <f t="shared" ref="BC58:BC68" si="46">($AW$12+($AW$13*$AU58)+($AW$14*($AU58^2))+($AW$15*$AV58)+($AW$16*($AV58^2)))*0.001</f>
        <v>2.0893981018193209E-5</v>
      </c>
      <c r="BD58" s="141"/>
      <c r="BE58" s="141">
        <f t="shared" ref="BE58:BE68" si="47">IF($G$5="Dry Air",($BA$8*AW58)+($BA$9*AY58)+($BA$10*BA58)+($BA$11*BC58),BC58)</f>
        <v>1.7270805697987266E-5</v>
      </c>
      <c r="BF58" s="141"/>
      <c r="BG58" s="139">
        <f t="shared" ref="BG58:BG68" si="48">SQRT(($G$10*R58)/(2*(SQRT(2))*PI()*BE58))</f>
        <v>3.7418997755506059E-10</v>
      </c>
      <c r="BH58" s="140"/>
    </row>
    <row r="59" spans="2:60" x14ac:dyDescent="0.25">
      <c r="B59" s="104">
        <v>273</v>
      </c>
      <c r="C59" s="104">
        <v>295</v>
      </c>
      <c r="D59" s="104">
        <v>101325</v>
      </c>
      <c r="E59" s="98">
        <v>9.9999999999999995E-8</v>
      </c>
      <c r="F59" s="98"/>
      <c r="G59" s="117">
        <v>5.0000000000000004E-6</v>
      </c>
      <c r="H59" s="105">
        <f t="shared" ref="H59:H68" si="49">C59/B59</f>
        <v>1.0805860805860805</v>
      </c>
      <c r="I59" s="105">
        <f t="shared" si="33"/>
        <v>0.21896082075303583</v>
      </c>
      <c r="J59" s="105">
        <f t="shared" ref="J59:J68" si="50">H59^I59</f>
        <v>1.0171150559501529</v>
      </c>
      <c r="K59" s="105">
        <f t="shared" ref="K59:K68" si="51">J59*D59</f>
        <v>103059.18304414925</v>
      </c>
      <c r="L59" s="105">
        <f>(K59-D59)/1000</f>
        <v>1.7341830441492494</v>
      </c>
      <c r="M59" s="98">
        <f t="shared" ref="M59:M68" si="52">(C59-B59)/G59</f>
        <v>4400000</v>
      </c>
      <c r="N59" s="98">
        <f t="shared" ref="N59:N68" si="53">(K59-D59)/G59</f>
        <v>346836608.82984984</v>
      </c>
      <c r="O59" s="98">
        <f t="shared" ref="O59:O68" si="54">PI()*(E59^2)</f>
        <v>3.1415926535897928E-14</v>
      </c>
      <c r="P59" s="98">
        <f t="shared" si="34"/>
        <v>2.6882538333845011E+25</v>
      </c>
      <c r="Q59" s="98">
        <f t="shared" si="35"/>
        <v>1.2932063491694068</v>
      </c>
      <c r="R59" s="142">
        <f t="shared" si="36"/>
        <v>446.67763914493332</v>
      </c>
      <c r="S59" s="142"/>
      <c r="T59" s="139">
        <f t="shared" si="37"/>
        <v>2.8069822036279457E-17</v>
      </c>
      <c r="U59" s="140"/>
      <c r="V59" s="143">
        <f t="shared" ref="V59:V68" si="55">T59/E59</f>
        <v>2.806982203627946E-10</v>
      </c>
      <c r="W59" s="144"/>
      <c r="X59" s="104" t="str">
        <f t="shared" ref="X59:X68" si="56">IF(V59&gt;=10,"Kn&gt;10",IF(V59&gt;=0.1,"0.1&lt;Kn&lt;10",IF(V59&gt;=0.01,"0.01&lt;Kn&lt;0.1","Kn&lt;0.01")))</f>
        <v>Kn&lt;0.01</v>
      </c>
      <c r="Y59" s="145" t="str">
        <f t="shared" ref="Y59:Y68" si="57">IF(V59&gt;10,"Free Molecular",IF(V59&gt;=0.1,"Transitional",IF(V59&gt;=0.01,"Viscous","ERROR")))</f>
        <v>ERROR</v>
      </c>
      <c r="Z59" s="145"/>
      <c r="AA59" s="142">
        <f t="shared" si="38"/>
        <v>1.4820560351061294</v>
      </c>
      <c r="AB59" s="142"/>
      <c r="AC59" s="142"/>
      <c r="AD59" s="141">
        <f t="shared" ref="AD59:AD68" si="58">(E59/B59)*M59</f>
        <v>1.6117216117216115E-3</v>
      </c>
      <c r="AE59" s="141"/>
      <c r="AF59" s="141">
        <f t="shared" ref="AF59:AF68" si="59">(E59/D59)*N59</f>
        <v>3.4230111900305929E-4</v>
      </c>
      <c r="AG59" s="141"/>
      <c r="AH59" s="141">
        <f t="shared" ref="AH59:AH68" si="60">BE59</f>
        <v>1.7270805697987266E-5</v>
      </c>
      <c r="AI59" s="141"/>
      <c r="AJ59" s="42">
        <f t="shared" si="39"/>
        <v>1.48</v>
      </c>
      <c r="AK59" s="104">
        <f>VLOOKUP(AJ59,'Data Table'!$E$3:$G$5002,2,TRUE)</f>
        <v>1.57124</v>
      </c>
      <c r="AL59" s="104">
        <f>VLOOKUP(AJ59,'Data Table'!$E$3:$G$5002,3,TRUE)</f>
        <v>0.34404000000000001</v>
      </c>
      <c r="AM59" s="99">
        <f t="shared" ref="AM59:AM68" si="61">(AK59*AD59)-(AL59*AF59)</f>
        <v>2.4146361882196521E-3</v>
      </c>
      <c r="AN59" s="146">
        <f t="shared" si="40"/>
        <v>1.9416851103848862E-14</v>
      </c>
      <c r="AO59" s="147"/>
      <c r="AP59" s="137">
        <f t="shared" ref="AP59:AP68" si="62">AN59/Q59</f>
        <v>1.5014503382480148E-14</v>
      </c>
      <c r="AQ59" s="138"/>
      <c r="AR59" s="139">
        <f t="shared" ref="AR59:AR68" si="63">(AP59*(100^3))*60</f>
        <v>9.0087020294880897E-7</v>
      </c>
      <c r="AS59" s="140"/>
      <c r="AT59" s="89"/>
      <c r="AU59" s="104">
        <f t="shared" si="41"/>
        <v>0</v>
      </c>
      <c r="AV59" s="104">
        <f t="shared" si="42"/>
        <v>14.692125000000001</v>
      </c>
      <c r="AW59" s="141">
        <f t="shared" si="43"/>
        <v>1.9052819146011248E-5</v>
      </c>
      <c r="AX59" s="141"/>
      <c r="AY59" s="141">
        <f t="shared" si="44"/>
        <v>1.6734079038547005E-5</v>
      </c>
      <c r="AZ59" s="141"/>
      <c r="BA59" s="141">
        <f t="shared" si="45"/>
        <v>1.3735113952982575E-5</v>
      </c>
      <c r="BB59" s="141"/>
      <c r="BC59" s="141">
        <f t="shared" si="46"/>
        <v>2.0893981018193209E-5</v>
      </c>
      <c r="BD59" s="141"/>
      <c r="BE59" s="141">
        <f t="shared" si="47"/>
        <v>1.7270805697987266E-5</v>
      </c>
      <c r="BF59" s="141"/>
      <c r="BG59" s="139">
        <f t="shared" si="48"/>
        <v>3.7418997755506059E-10</v>
      </c>
      <c r="BH59" s="140"/>
    </row>
    <row r="60" spans="2:60" x14ac:dyDescent="0.25">
      <c r="B60" s="104">
        <v>273</v>
      </c>
      <c r="C60" s="104">
        <v>300</v>
      </c>
      <c r="D60" s="104">
        <v>101325</v>
      </c>
      <c r="E60" s="98">
        <v>9.9999999999999995E-8</v>
      </c>
      <c r="F60" s="98"/>
      <c r="G60" s="117">
        <v>5.0000000000000004E-6</v>
      </c>
      <c r="H60" s="105">
        <f t="shared" si="49"/>
        <v>1.098901098901099</v>
      </c>
      <c r="I60" s="105">
        <f t="shared" si="33"/>
        <v>0.21896082075303583</v>
      </c>
      <c r="J60" s="105">
        <f t="shared" si="50"/>
        <v>1.0208650374177894</v>
      </c>
      <c r="K60" s="105">
        <f t="shared" si="51"/>
        <v>103439.14991635752</v>
      </c>
      <c r="L60" s="105">
        <f t="shared" ref="L60:L68" si="64">(K60-D60)/1000</f>
        <v>2.1141499163575208</v>
      </c>
      <c r="M60" s="98">
        <f t="shared" si="52"/>
        <v>5400000</v>
      </c>
      <c r="N60" s="98">
        <f t="shared" si="53"/>
        <v>422829983.27150416</v>
      </c>
      <c r="O60" s="98">
        <f t="shared" si="54"/>
        <v>3.1415926535897928E-14</v>
      </c>
      <c r="P60" s="98">
        <f t="shared" si="34"/>
        <v>2.6882538333845011E+25</v>
      </c>
      <c r="Q60" s="98">
        <f t="shared" si="35"/>
        <v>1.2932063491694068</v>
      </c>
      <c r="R60" s="142">
        <f t="shared" si="36"/>
        <v>446.67763914493332</v>
      </c>
      <c r="S60" s="142"/>
      <c r="T60" s="139">
        <f t="shared" si="37"/>
        <v>2.8069822036279457E-17</v>
      </c>
      <c r="U60" s="140"/>
      <c r="V60" s="143">
        <f t="shared" si="55"/>
        <v>2.806982203627946E-10</v>
      </c>
      <c r="W60" s="144"/>
      <c r="X60" s="104" t="str">
        <f t="shared" si="56"/>
        <v>Kn&lt;0.01</v>
      </c>
      <c r="Y60" s="145" t="str">
        <f t="shared" si="57"/>
        <v>ERROR</v>
      </c>
      <c r="Z60" s="145"/>
      <c r="AA60" s="142">
        <f t="shared" si="38"/>
        <v>1.4820560351061294</v>
      </c>
      <c r="AB60" s="142"/>
      <c r="AC60" s="142"/>
      <c r="AD60" s="141">
        <f t="shared" si="58"/>
        <v>1.978021978021978E-3</v>
      </c>
      <c r="AE60" s="141"/>
      <c r="AF60" s="141">
        <f t="shared" si="59"/>
        <v>4.1730074835578994E-4</v>
      </c>
      <c r="AG60" s="141"/>
      <c r="AH60" s="141">
        <f t="shared" si="60"/>
        <v>1.7270805697987266E-5</v>
      </c>
      <c r="AI60" s="141"/>
      <c r="AJ60" s="42">
        <f t="shared" si="39"/>
        <v>1.48</v>
      </c>
      <c r="AK60" s="104">
        <f>VLOOKUP(AJ60,'Data Table'!$E$3:$G$5002,2,TRUE)</f>
        <v>1.57124</v>
      </c>
      <c r="AL60" s="104">
        <f>VLOOKUP(AJ60,'Data Table'!$E$3:$G$5002,3,TRUE)</f>
        <v>0.34404000000000001</v>
      </c>
      <c r="AM60" s="99">
        <f t="shared" si="61"/>
        <v>2.9643791032829265E-3</v>
      </c>
      <c r="AN60" s="146">
        <f t="shared" si="40"/>
        <v>2.3837507258699973E-14</v>
      </c>
      <c r="AO60" s="147"/>
      <c r="AP60" s="137">
        <f t="shared" si="62"/>
        <v>1.8432872119758915E-14</v>
      </c>
      <c r="AQ60" s="138"/>
      <c r="AR60" s="139">
        <f t="shared" si="63"/>
        <v>1.1059723271855349E-6</v>
      </c>
      <c r="AS60" s="140"/>
      <c r="AT60" s="89"/>
      <c r="AU60" s="104">
        <f t="shared" si="41"/>
        <v>0</v>
      </c>
      <c r="AV60" s="104">
        <f t="shared" si="42"/>
        <v>14.692125000000001</v>
      </c>
      <c r="AW60" s="141">
        <f t="shared" si="43"/>
        <v>1.9052819146011248E-5</v>
      </c>
      <c r="AX60" s="141"/>
      <c r="AY60" s="141">
        <f t="shared" si="44"/>
        <v>1.6734079038547005E-5</v>
      </c>
      <c r="AZ60" s="141"/>
      <c r="BA60" s="141">
        <f t="shared" si="45"/>
        <v>1.3735113952982575E-5</v>
      </c>
      <c r="BB60" s="141"/>
      <c r="BC60" s="141">
        <f t="shared" si="46"/>
        <v>2.0893981018193209E-5</v>
      </c>
      <c r="BD60" s="141"/>
      <c r="BE60" s="141">
        <f t="shared" si="47"/>
        <v>1.7270805697987266E-5</v>
      </c>
      <c r="BF60" s="141"/>
      <c r="BG60" s="139">
        <f t="shared" si="48"/>
        <v>3.7418997755506059E-10</v>
      </c>
      <c r="BH60" s="140"/>
    </row>
    <row r="61" spans="2:60" x14ac:dyDescent="0.25">
      <c r="B61" s="104">
        <v>273</v>
      </c>
      <c r="C61" s="104">
        <v>305</v>
      </c>
      <c r="D61" s="104">
        <v>101325</v>
      </c>
      <c r="E61" s="98">
        <v>9.9999999999999995E-8</v>
      </c>
      <c r="F61" s="98"/>
      <c r="G61" s="117">
        <v>5.0000000000000004E-6</v>
      </c>
      <c r="H61" s="105">
        <f t="shared" si="49"/>
        <v>1.1172161172161172</v>
      </c>
      <c r="I61" s="105">
        <f t="shared" si="33"/>
        <v>0.21896082075303583</v>
      </c>
      <c r="J61" s="105">
        <f t="shared" si="50"/>
        <v>1.0245665174198677</v>
      </c>
      <c r="K61" s="105">
        <f t="shared" si="51"/>
        <v>103814.2023775681</v>
      </c>
      <c r="L61" s="105">
        <f t="shared" si="64"/>
        <v>2.4892023775681009</v>
      </c>
      <c r="M61" s="98">
        <f t="shared" si="52"/>
        <v>6399999.9999999991</v>
      </c>
      <c r="N61" s="98">
        <f t="shared" si="53"/>
        <v>497840475.51362014</v>
      </c>
      <c r="O61" s="98">
        <f t="shared" si="54"/>
        <v>3.1415926535897928E-14</v>
      </c>
      <c r="P61" s="98">
        <f t="shared" si="34"/>
        <v>2.6882538333845011E+25</v>
      </c>
      <c r="Q61" s="98">
        <f t="shared" si="35"/>
        <v>1.2932063491694068</v>
      </c>
      <c r="R61" s="142">
        <f t="shared" si="36"/>
        <v>446.67763914493332</v>
      </c>
      <c r="S61" s="142"/>
      <c r="T61" s="139">
        <f t="shared" si="37"/>
        <v>2.8069822036279457E-17</v>
      </c>
      <c r="U61" s="140"/>
      <c r="V61" s="143">
        <f t="shared" si="55"/>
        <v>2.806982203627946E-10</v>
      </c>
      <c r="W61" s="144"/>
      <c r="X61" s="104" t="str">
        <f t="shared" si="56"/>
        <v>Kn&lt;0.01</v>
      </c>
      <c r="Y61" s="145" t="str">
        <f t="shared" si="57"/>
        <v>ERROR</v>
      </c>
      <c r="Z61" s="145"/>
      <c r="AA61" s="142">
        <f t="shared" si="38"/>
        <v>1.4820560351061294</v>
      </c>
      <c r="AB61" s="142"/>
      <c r="AC61" s="142"/>
      <c r="AD61" s="141">
        <f t="shared" si="58"/>
        <v>2.3443223443223439E-3</v>
      </c>
      <c r="AE61" s="141"/>
      <c r="AF61" s="141">
        <f t="shared" si="59"/>
        <v>4.9133034839735513E-4</v>
      </c>
      <c r="AG61" s="141"/>
      <c r="AH61" s="141">
        <f t="shared" si="60"/>
        <v>1.7270805697987266E-5</v>
      </c>
      <c r="AI61" s="141"/>
      <c r="AJ61" s="42">
        <f t="shared" si="39"/>
        <v>1.48</v>
      </c>
      <c r="AK61" s="104">
        <f>VLOOKUP(AJ61,'Data Table'!$E$3:$G$5002,2,TRUE)</f>
        <v>1.57124</v>
      </c>
      <c r="AL61" s="104">
        <f>VLOOKUP(AJ61,'Data Table'!$E$3:$G$5002,3,TRUE)</f>
        <v>0.34404000000000001</v>
      </c>
      <c r="AM61" s="99">
        <f t="shared" si="61"/>
        <v>3.5144557472304135E-3</v>
      </c>
      <c r="AN61" s="146">
        <f t="shared" si="40"/>
        <v>2.8260847032758575E-14</v>
      </c>
      <c r="AO61" s="147"/>
      <c r="AP61" s="137">
        <f t="shared" si="62"/>
        <v>2.1853316024089883E-14</v>
      </c>
      <c r="AQ61" s="138"/>
      <c r="AR61" s="139">
        <f t="shared" si="63"/>
        <v>1.311198961445393E-6</v>
      </c>
      <c r="AS61" s="140"/>
      <c r="AT61" s="89"/>
      <c r="AU61" s="104">
        <f t="shared" si="41"/>
        <v>0</v>
      </c>
      <c r="AV61" s="104">
        <f t="shared" si="42"/>
        <v>14.692125000000001</v>
      </c>
      <c r="AW61" s="141">
        <f t="shared" si="43"/>
        <v>1.9052819146011248E-5</v>
      </c>
      <c r="AX61" s="141"/>
      <c r="AY61" s="141">
        <f t="shared" si="44"/>
        <v>1.6734079038547005E-5</v>
      </c>
      <c r="AZ61" s="141"/>
      <c r="BA61" s="141">
        <f t="shared" si="45"/>
        <v>1.3735113952982575E-5</v>
      </c>
      <c r="BB61" s="141"/>
      <c r="BC61" s="141">
        <f t="shared" si="46"/>
        <v>2.0893981018193209E-5</v>
      </c>
      <c r="BD61" s="141"/>
      <c r="BE61" s="141">
        <f t="shared" si="47"/>
        <v>1.7270805697987266E-5</v>
      </c>
      <c r="BF61" s="141"/>
      <c r="BG61" s="139">
        <f t="shared" si="48"/>
        <v>3.7418997755506059E-10</v>
      </c>
      <c r="BH61" s="140"/>
    </row>
    <row r="62" spans="2:60" x14ac:dyDescent="0.25">
      <c r="B62" s="104">
        <v>273</v>
      </c>
      <c r="C62" s="104">
        <v>310</v>
      </c>
      <c r="D62" s="104">
        <v>101325</v>
      </c>
      <c r="E62" s="98">
        <v>9.9999999999999995E-8</v>
      </c>
      <c r="F62" s="98"/>
      <c r="G62" s="117">
        <v>5.0000000000000004E-6</v>
      </c>
      <c r="H62" s="105">
        <f t="shared" si="49"/>
        <v>1.1355311355311355</v>
      </c>
      <c r="I62" s="105">
        <f t="shared" si="33"/>
        <v>0.21896082075303583</v>
      </c>
      <c r="J62" s="105">
        <f t="shared" si="50"/>
        <v>1.0282209031701233</v>
      </c>
      <c r="K62" s="105">
        <f t="shared" si="51"/>
        <v>104184.48301371274</v>
      </c>
      <c r="L62" s="105">
        <f t="shared" si="64"/>
        <v>2.8594830137127429</v>
      </c>
      <c r="M62" s="98">
        <f t="shared" si="52"/>
        <v>7399999.9999999991</v>
      </c>
      <c r="N62" s="98">
        <f t="shared" si="53"/>
        <v>571896602.74254847</v>
      </c>
      <c r="O62" s="98">
        <f t="shared" si="54"/>
        <v>3.1415926535897928E-14</v>
      </c>
      <c r="P62" s="98">
        <f t="shared" si="34"/>
        <v>2.6882538333845011E+25</v>
      </c>
      <c r="Q62" s="98">
        <f t="shared" si="35"/>
        <v>1.2932063491694068</v>
      </c>
      <c r="R62" s="142">
        <f t="shared" si="36"/>
        <v>446.67763914493332</v>
      </c>
      <c r="S62" s="142"/>
      <c r="T62" s="139">
        <f t="shared" si="37"/>
        <v>2.8069822036279457E-17</v>
      </c>
      <c r="U62" s="140"/>
      <c r="V62" s="143">
        <f t="shared" si="55"/>
        <v>2.806982203627946E-10</v>
      </c>
      <c r="W62" s="144"/>
      <c r="X62" s="104" t="str">
        <f t="shared" si="56"/>
        <v>Kn&lt;0.01</v>
      </c>
      <c r="Y62" s="145" t="str">
        <f t="shared" si="57"/>
        <v>ERROR</v>
      </c>
      <c r="Z62" s="145"/>
      <c r="AA62" s="142">
        <f t="shared" si="38"/>
        <v>1.4820560351061294</v>
      </c>
      <c r="AB62" s="142"/>
      <c r="AC62" s="142"/>
      <c r="AD62" s="141">
        <f t="shared" si="58"/>
        <v>2.7106227106227102E-3</v>
      </c>
      <c r="AE62" s="141"/>
      <c r="AF62" s="141">
        <f t="shared" si="59"/>
        <v>5.644180634024658E-4</v>
      </c>
      <c r="AG62" s="141"/>
      <c r="AH62" s="141">
        <f t="shared" si="60"/>
        <v>1.7270805697987266E-5</v>
      </c>
      <c r="AI62" s="141"/>
      <c r="AJ62" s="42">
        <f t="shared" si="39"/>
        <v>1.48</v>
      </c>
      <c r="AK62" s="104">
        <f>VLOOKUP(AJ62,'Data Table'!$E$3:$G$5002,2,TRUE)</f>
        <v>1.57124</v>
      </c>
      <c r="AL62" s="104">
        <f>VLOOKUP(AJ62,'Data Table'!$E$3:$G$5002,3,TRUE)</f>
        <v>0.34404000000000001</v>
      </c>
      <c r="AM62" s="99">
        <f t="shared" si="61"/>
        <v>4.0648564373058421E-3</v>
      </c>
      <c r="AN62" s="146">
        <f t="shared" si="40"/>
        <v>3.2686792563927802E-14</v>
      </c>
      <c r="AO62" s="147"/>
      <c r="AP62" s="137">
        <f t="shared" si="62"/>
        <v>2.527577488690934E-14</v>
      </c>
      <c r="AQ62" s="138"/>
      <c r="AR62" s="139">
        <f t="shared" si="63"/>
        <v>1.5165464932145604E-6</v>
      </c>
      <c r="AS62" s="140"/>
      <c r="AT62" s="89"/>
      <c r="AU62" s="104">
        <f t="shared" si="41"/>
        <v>0</v>
      </c>
      <c r="AV62" s="104">
        <f t="shared" si="42"/>
        <v>14.692125000000001</v>
      </c>
      <c r="AW62" s="141">
        <f t="shared" si="43"/>
        <v>1.9052819146011248E-5</v>
      </c>
      <c r="AX62" s="141"/>
      <c r="AY62" s="141">
        <f t="shared" si="44"/>
        <v>1.6734079038547005E-5</v>
      </c>
      <c r="AZ62" s="141"/>
      <c r="BA62" s="141">
        <f t="shared" si="45"/>
        <v>1.3735113952982575E-5</v>
      </c>
      <c r="BB62" s="141"/>
      <c r="BC62" s="141">
        <f t="shared" si="46"/>
        <v>2.0893981018193209E-5</v>
      </c>
      <c r="BD62" s="141"/>
      <c r="BE62" s="141">
        <f t="shared" si="47"/>
        <v>1.7270805697987266E-5</v>
      </c>
      <c r="BF62" s="141"/>
      <c r="BG62" s="139">
        <f t="shared" si="48"/>
        <v>3.7418997755506059E-10</v>
      </c>
      <c r="BH62" s="140"/>
    </row>
    <row r="63" spans="2:60" x14ac:dyDescent="0.25">
      <c r="B63" s="104">
        <v>273</v>
      </c>
      <c r="C63" s="104">
        <v>315</v>
      </c>
      <c r="D63" s="104">
        <v>101325</v>
      </c>
      <c r="E63" s="98">
        <v>9.9999999999999995E-8</v>
      </c>
      <c r="F63" s="98"/>
      <c r="G63" s="117">
        <v>5.0000000000000004E-6</v>
      </c>
      <c r="H63" s="105">
        <f t="shared" si="49"/>
        <v>1.1538461538461537</v>
      </c>
      <c r="I63" s="105">
        <f t="shared" si="33"/>
        <v>0.21896082075303583</v>
      </c>
      <c r="J63" s="105">
        <f t="shared" si="50"/>
        <v>1.0318295391498178</v>
      </c>
      <c r="K63" s="105">
        <f t="shared" si="51"/>
        <v>104550.12805435529</v>
      </c>
      <c r="L63" s="105">
        <f t="shared" si="64"/>
        <v>3.2251280543552858</v>
      </c>
      <c r="M63" s="98">
        <f t="shared" si="52"/>
        <v>8400000</v>
      </c>
      <c r="N63" s="98">
        <f t="shared" si="53"/>
        <v>645025610.87105703</v>
      </c>
      <c r="O63" s="98">
        <f t="shared" si="54"/>
        <v>3.1415926535897928E-14</v>
      </c>
      <c r="P63" s="98">
        <f t="shared" si="34"/>
        <v>2.6882538333845011E+25</v>
      </c>
      <c r="Q63" s="98">
        <f t="shared" si="35"/>
        <v>1.2932063491694068</v>
      </c>
      <c r="R63" s="142">
        <f t="shared" si="36"/>
        <v>446.67763914493332</v>
      </c>
      <c r="S63" s="142"/>
      <c r="T63" s="139">
        <f t="shared" si="37"/>
        <v>2.8069822036279457E-17</v>
      </c>
      <c r="U63" s="140"/>
      <c r="V63" s="143">
        <f t="shared" si="55"/>
        <v>2.806982203627946E-10</v>
      </c>
      <c r="W63" s="144"/>
      <c r="X63" s="104" t="str">
        <f t="shared" si="56"/>
        <v>Kn&lt;0.01</v>
      </c>
      <c r="Y63" s="145" t="str">
        <f t="shared" si="57"/>
        <v>ERROR</v>
      </c>
      <c r="Z63" s="145"/>
      <c r="AA63" s="142">
        <f t="shared" si="38"/>
        <v>1.4820560351061294</v>
      </c>
      <c r="AB63" s="142"/>
      <c r="AC63" s="142"/>
      <c r="AD63" s="141">
        <f t="shared" si="58"/>
        <v>3.0769230769230765E-3</v>
      </c>
      <c r="AE63" s="141"/>
      <c r="AF63" s="141">
        <f t="shared" si="59"/>
        <v>6.3659078299635528E-4</v>
      </c>
      <c r="AG63" s="141"/>
      <c r="AH63" s="141">
        <f t="shared" si="60"/>
        <v>1.7270805697987266E-5</v>
      </c>
      <c r="AI63" s="141"/>
      <c r="AJ63" s="42">
        <f t="shared" si="39"/>
        <v>1.48</v>
      </c>
      <c r="AK63" s="104">
        <f>VLOOKUP(AJ63,'Data Table'!$E$3:$G$5002,2,TRUE)</f>
        <v>1.57124</v>
      </c>
      <c r="AL63" s="104">
        <f>VLOOKUP(AJ63,'Data Table'!$E$3:$G$5002,3,TRUE)</f>
        <v>0.34404000000000001</v>
      </c>
      <c r="AM63" s="99">
        <f t="shared" si="61"/>
        <v>4.6155719224025482E-3</v>
      </c>
      <c r="AN63" s="146">
        <f t="shared" si="40"/>
        <v>3.7115269461141406E-14</v>
      </c>
      <c r="AO63" s="147"/>
      <c r="AP63" s="137">
        <f t="shared" si="62"/>
        <v>2.8700191183703658E-14</v>
      </c>
      <c r="AQ63" s="138"/>
      <c r="AR63" s="139">
        <f t="shared" si="63"/>
        <v>1.7220114710222196E-6</v>
      </c>
      <c r="AS63" s="140"/>
      <c r="AT63" s="89"/>
      <c r="AU63" s="104">
        <f t="shared" si="41"/>
        <v>0</v>
      </c>
      <c r="AV63" s="104">
        <f t="shared" si="42"/>
        <v>14.692125000000001</v>
      </c>
      <c r="AW63" s="141">
        <f t="shared" si="43"/>
        <v>1.9052819146011248E-5</v>
      </c>
      <c r="AX63" s="141"/>
      <c r="AY63" s="141">
        <f t="shared" si="44"/>
        <v>1.6734079038547005E-5</v>
      </c>
      <c r="AZ63" s="141"/>
      <c r="BA63" s="141">
        <f t="shared" si="45"/>
        <v>1.3735113952982575E-5</v>
      </c>
      <c r="BB63" s="141"/>
      <c r="BC63" s="141">
        <f t="shared" si="46"/>
        <v>2.0893981018193209E-5</v>
      </c>
      <c r="BD63" s="141"/>
      <c r="BE63" s="141">
        <f t="shared" si="47"/>
        <v>1.7270805697987266E-5</v>
      </c>
      <c r="BF63" s="141"/>
      <c r="BG63" s="139">
        <f t="shared" si="48"/>
        <v>3.7418997755506059E-10</v>
      </c>
      <c r="BH63" s="140"/>
    </row>
    <row r="64" spans="2:60" x14ac:dyDescent="0.25">
      <c r="B64" s="104">
        <v>273</v>
      </c>
      <c r="C64" s="104">
        <v>320</v>
      </c>
      <c r="D64" s="104">
        <v>101325</v>
      </c>
      <c r="E64" s="98">
        <v>9.9999999999999995E-8</v>
      </c>
      <c r="F64" s="98"/>
      <c r="G64" s="117">
        <v>5.0000000000000004E-6</v>
      </c>
      <c r="H64" s="105">
        <f t="shared" si="49"/>
        <v>1.1721611721611722</v>
      </c>
      <c r="I64" s="105">
        <f t="shared" si="33"/>
        <v>0.21896082075303583</v>
      </c>
      <c r="J64" s="105">
        <f t="shared" si="50"/>
        <v>1.0353937108499944</v>
      </c>
      <c r="K64" s="105">
        <f t="shared" si="51"/>
        <v>104911.26775187568</v>
      </c>
      <c r="L64" s="105">
        <f t="shared" si="64"/>
        <v>3.5862677518756829</v>
      </c>
      <c r="M64" s="98">
        <f t="shared" si="52"/>
        <v>9400000</v>
      </c>
      <c r="N64" s="98">
        <f t="shared" si="53"/>
        <v>717253550.37513649</v>
      </c>
      <c r="O64" s="98">
        <f t="shared" si="54"/>
        <v>3.1415926535897928E-14</v>
      </c>
      <c r="P64" s="98">
        <f t="shared" si="34"/>
        <v>2.6882538333845011E+25</v>
      </c>
      <c r="Q64" s="98">
        <f t="shared" si="35"/>
        <v>1.2932063491694068</v>
      </c>
      <c r="R64" s="142">
        <f t="shared" si="36"/>
        <v>446.67763914493332</v>
      </c>
      <c r="S64" s="142"/>
      <c r="T64" s="139">
        <f t="shared" si="37"/>
        <v>2.8069822036279457E-17</v>
      </c>
      <c r="U64" s="140"/>
      <c r="V64" s="143">
        <f t="shared" si="55"/>
        <v>2.806982203627946E-10</v>
      </c>
      <c r="W64" s="144"/>
      <c r="X64" s="104" t="str">
        <f t="shared" si="56"/>
        <v>Kn&lt;0.01</v>
      </c>
      <c r="Y64" s="145" t="str">
        <f t="shared" si="57"/>
        <v>ERROR</v>
      </c>
      <c r="Z64" s="145"/>
      <c r="AA64" s="142">
        <f t="shared" si="38"/>
        <v>1.4820560351061294</v>
      </c>
      <c r="AB64" s="142"/>
      <c r="AC64" s="142"/>
      <c r="AD64" s="141">
        <f t="shared" si="58"/>
        <v>3.4432234432234428E-3</v>
      </c>
      <c r="AE64" s="141"/>
      <c r="AF64" s="141">
        <f t="shared" si="59"/>
        <v>7.0787421699988794E-4</v>
      </c>
      <c r="AG64" s="141"/>
      <c r="AH64" s="141">
        <f t="shared" si="60"/>
        <v>1.7270805697987266E-5</v>
      </c>
      <c r="AI64" s="141"/>
      <c r="AJ64" s="42">
        <f t="shared" si="39"/>
        <v>1.48</v>
      </c>
      <c r="AK64" s="104">
        <f>VLOOKUP(AJ64,'Data Table'!$E$3:$G$5002,2,TRUE)</f>
        <v>1.57124</v>
      </c>
      <c r="AL64" s="104">
        <f>VLOOKUP(AJ64,'Data Table'!$E$3:$G$5002,3,TRUE)</f>
        <v>0.34404000000000001</v>
      </c>
      <c r="AM64" s="99">
        <f t="shared" si="61"/>
        <v>5.1665933573137608E-3</v>
      </c>
      <c r="AN64" s="146">
        <f t="shared" si="40"/>
        <v>4.1546206597302176E-14</v>
      </c>
      <c r="AO64" s="147"/>
      <c r="AP64" s="137">
        <f t="shared" si="62"/>
        <v>3.2126509913894433E-14</v>
      </c>
      <c r="AQ64" s="138"/>
      <c r="AR64" s="139">
        <f t="shared" si="63"/>
        <v>1.9275905948336659E-6</v>
      </c>
      <c r="AS64" s="140"/>
      <c r="AT64" s="89"/>
      <c r="AU64" s="104">
        <f t="shared" si="41"/>
        <v>0</v>
      </c>
      <c r="AV64" s="104">
        <f t="shared" si="42"/>
        <v>14.692125000000001</v>
      </c>
      <c r="AW64" s="141">
        <f t="shared" si="43"/>
        <v>1.9052819146011248E-5</v>
      </c>
      <c r="AX64" s="141"/>
      <c r="AY64" s="141">
        <f t="shared" si="44"/>
        <v>1.6734079038547005E-5</v>
      </c>
      <c r="AZ64" s="141"/>
      <c r="BA64" s="141">
        <f t="shared" si="45"/>
        <v>1.3735113952982575E-5</v>
      </c>
      <c r="BB64" s="141"/>
      <c r="BC64" s="141">
        <f t="shared" si="46"/>
        <v>2.0893981018193209E-5</v>
      </c>
      <c r="BD64" s="141"/>
      <c r="BE64" s="141">
        <f t="shared" si="47"/>
        <v>1.7270805697987266E-5</v>
      </c>
      <c r="BF64" s="141"/>
      <c r="BG64" s="139">
        <f t="shared" si="48"/>
        <v>3.7418997755506059E-10</v>
      </c>
      <c r="BH64" s="140"/>
    </row>
    <row r="65" spans="2:60" x14ac:dyDescent="0.25">
      <c r="B65" s="104">
        <v>273</v>
      </c>
      <c r="C65" s="104">
        <v>325</v>
      </c>
      <c r="D65" s="104">
        <v>101325</v>
      </c>
      <c r="E65" s="98">
        <v>9.9999999999999995E-8</v>
      </c>
      <c r="F65" s="98"/>
      <c r="G65" s="117">
        <v>5.0000000000000004E-6</v>
      </c>
      <c r="H65" s="105">
        <f t="shared" si="49"/>
        <v>1.1904761904761905</v>
      </c>
      <c r="I65" s="105">
        <f t="shared" si="33"/>
        <v>0.21896082075303583</v>
      </c>
      <c r="J65" s="105">
        <f t="shared" si="50"/>
        <v>1.0389146482358269</v>
      </c>
      <c r="K65" s="105">
        <f t="shared" si="51"/>
        <v>105268.02673249516</v>
      </c>
      <c r="L65" s="105">
        <f t="shared" si="64"/>
        <v>3.9430267324951567</v>
      </c>
      <c r="M65" s="98">
        <f t="shared" si="52"/>
        <v>10400000</v>
      </c>
      <c r="N65" s="98">
        <f t="shared" si="53"/>
        <v>788605346.49903119</v>
      </c>
      <c r="O65" s="98">
        <f t="shared" si="54"/>
        <v>3.1415926535897928E-14</v>
      </c>
      <c r="P65" s="98">
        <f t="shared" si="34"/>
        <v>2.6882538333845011E+25</v>
      </c>
      <c r="Q65" s="98">
        <f t="shared" si="35"/>
        <v>1.2932063491694068</v>
      </c>
      <c r="R65" s="142">
        <f t="shared" si="36"/>
        <v>446.67763914493332</v>
      </c>
      <c r="S65" s="142"/>
      <c r="T65" s="139">
        <f t="shared" si="37"/>
        <v>2.8069822036279457E-17</v>
      </c>
      <c r="U65" s="140"/>
      <c r="V65" s="143">
        <f t="shared" si="55"/>
        <v>2.806982203627946E-10</v>
      </c>
      <c r="W65" s="144"/>
      <c r="X65" s="104" t="str">
        <f t="shared" si="56"/>
        <v>Kn&lt;0.01</v>
      </c>
      <c r="Y65" s="145" t="str">
        <f t="shared" si="57"/>
        <v>ERROR</v>
      </c>
      <c r="Z65" s="145"/>
      <c r="AA65" s="142">
        <f t="shared" si="38"/>
        <v>1.4820560351061294</v>
      </c>
      <c r="AB65" s="142"/>
      <c r="AC65" s="142"/>
      <c r="AD65" s="141">
        <f t="shared" si="58"/>
        <v>3.8095238095238091E-3</v>
      </c>
      <c r="AE65" s="141"/>
      <c r="AF65" s="141">
        <f t="shared" si="59"/>
        <v>7.7829296471653711E-4</v>
      </c>
      <c r="AG65" s="141"/>
      <c r="AH65" s="141">
        <f t="shared" si="60"/>
        <v>1.7270805697987266E-5</v>
      </c>
      <c r="AI65" s="141"/>
      <c r="AJ65" s="42">
        <f t="shared" si="39"/>
        <v>1.48</v>
      </c>
      <c r="AK65" s="104">
        <f>VLOOKUP(AJ65,'Data Table'!$E$3:$G$5002,2,TRUE)</f>
        <v>1.57124</v>
      </c>
      <c r="AL65" s="104">
        <f>VLOOKUP(AJ65,'Data Table'!$E$3:$G$5002,3,TRUE)</f>
        <v>0.34404000000000001</v>
      </c>
      <c r="AM65" s="99">
        <f t="shared" si="61"/>
        <v>5.7179122788951122E-3</v>
      </c>
      <c r="AN65" s="146">
        <f t="shared" si="40"/>
        <v>4.5979535917597216E-14</v>
      </c>
      <c r="AO65" s="147"/>
      <c r="AP65" s="137">
        <f t="shared" si="62"/>
        <v>3.555467845261407E-14</v>
      </c>
      <c r="AQ65" s="138"/>
      <c r="AR65" s="139">
        <f t="shared" si="63"/>
        <v>2.1332807071568442E-6</v>
      </c>
      <c r="AS65" s="140"/>
      <c r="AT65" s="89"/>
      <c r="AU65" s="104">
        <f t="shared" si="41"/>
        <v>0</v>
      </c>
      <c r="AV65" s="104">
        <f t="shared" si="42"/>
        <v>14.692125000000001</v>
      </c>
      <c r="AW65" s="141">
        <f t="shared" si="43"/>
        <v>1.9052819146011248E-5</v>
      </c>
      <c r="AX65" s="141"/>
      <c r="AY65" s="141">
        <f t="shared" si="44"/>
        <v>1.6734079038547005E-5</v>
      </c>
      <c r="AZ65" s="141"/>
      <c r="BA65" s="141">
        <f t="shared" si="45"/>
        <v>1.3735113952982575E-5</v>
      </c>
      <c r="BB65" s="141"/>
      <c r="BC65" s="141">
        <f t="shared" si="46"/>
        <v>2.0893981018193209E-5</v>
      </c>
      <c r="BD65" s="141"/>
      <c r="BE65" s="141">
        <f t="shared" si="47"/>
        <v>1.7270805697987266E-5</v>
      </c>
      <c r="BF65" s="141"/>
      <c r="BG65" s="139">
        <f t="shared" si="48"/>
        <v>3.7418997755506059E-10</v>
      </c>
      <c r="BH65" s="140"/>
    </row>
    <row r="66" spans="2:60" x14ac:dyDescent="0.25">
      <c r="B66" s="104">
        <v>273</v>
      </c>
      <c r="C66" s="104">
        <v>330</v>
      </c>
      <c r="D66" s="104">
        <v>101325</v>
      </c>
      <c r="E66" s="98">
        <v>9.9999999999999995E-8</v>
      </c>
      <c r="F66" s="98"/>
      <c r="G66" s="117">
        <v>5.0000000000000004E-6</v>
      </c>
      <c r="H66" s="105">
        <f t="shared" si="49"/>
        <v>1.2087912087912087</v>
      </c>
      <c r="I66" s="105">
        <f t="shared" si="33"/>
        <v>0.21896082075303583</v>
      </c>
      <c r="J66" s="105">
        <f t="shared" si="50"/>
        <v>1.0423935289576371</v>
      </c>
      <c r="K66" s="105">
        <f t="shared" si="51"/>
        <v>105620.52432163259</v>
      </c>
      <c r="L66" s="105">
        <f t="shared" si="64"/>
        <v>4.2955243216325911</v>
      </c>
      <c r="M66" s="98">
        <f t="shared" si="52"/>
        <v>11399999.999999998</v>
      </c>
      <c r="N66" s="98">
        <f t="shared" si="53"/>
        <v>859104864.32651806</v>
      </c>
      <c r="O66" s="98">
        <f t="shared" si="54"/>
        <v>3.1415926535897928E-14</v>
      </c>
      <c r="P66" s="98">
        <f t="shared" si="34"/>
        <v>2.6882538333845011E+25</v>
      </c>
      <c r="Q66" s="98">
        <f t="shared" si="35"/>
        <v>1.2932063491694068</v>
      </c>
      <c r="R66" s="142">
        <f t="shared" si="36"/>
        <v>446.67763914493332</v>
      </c>
      <c r="S66" s="142"/>
      <c r="T66" s="139">
        <f t="shared" si="37"/>
        <v>2.8069822036279457E-17</v>
      </c>
      <c r="U66" s="140"/>
      <c r="V66" s="143">
        <f t="shared" si="55"/>
        <v>2.806982203627946E-10</v>
      </c>
      <c r="W66" s="144"/>
      <c r="X66" s="104" t="str">
        <f t="shared" si="56"/>
        <v>Kn&lt;0.01</v>
      </c>
      <c r="Y66" s="145" t="str">
        <f t="shared" si="57"/>
        <v>ERROR</v>
      </c>
      <c r="Z66" s="145"/>
      <c r="AA66" s="142">
        <f t="shared" si="38"/>
        <v>1.4820560351061294</v>
      </c>
      <c r="AB66" s="142"/>
      <c r="AC66" s="142"/>
      <c r="AD66" s="141">
        <f t="shared" si="58"/>
        <v>4.1758241758241745E-3</v>
      </c>
      <c r="AE66" s="141"/>
      <c r="AF66" s="141">
        <f t="shared" si="59"/>
        <v>8.4787057915274423E-4</v>
      </c>
      <c r="AG66" s="141"/>
      <c r="AH66" s="141">
        <f t="shared" si="60"/>
        <v>1.7270805697987266E-5</v>
      </c>
      <c r="AI66" s="141"/>
      <c r="AJ66" s="42">
        <f t="shared" si="39"/>
        <v>1.48</v>
      </c>
      <c r="AK66" s="104">
        <f>VLOOKUP(AJ66,'Data Table'!$E$3:$G$5002,2,TRUE)</f>
        <v>1.57124</v>
      </c>
      <c r="AL66" s="104">
        <f>VLOOKUP(AJ66,'Data Table'!$E$3:$G$5002,3,TRUE)</f>
        <v>0.34404000000000001</v>
      </c>
      <c r="AM66" s="99">
        <f t="shared" si="61"/>
        <v>6.269520583970266E-3</v>
      </c>
      <c r="AN66" s="146">
        <f t="shared" si="40"/>
        <v>5.0415192261830062E-14</v>
      </c>
      <c r="AO66" s="147"/>
      <c r="AP66" s="137">
        <f t="shared" si="62"/>
        <v>3.898464641332023E-14</v>
      </c>
      <c r="AQ66" s="138"/>
      <c r="AR66" s="139">
        <f t="shared" si="63"/>
        <v>2.3390787847992136E-6</v>
      </c>
      <c r="AS66" s="140"/>
      <c r="AT66" s="89"/>
      <c r="AU66" s="104">
        <f t="shared" si="41"/>
        <v>0</v>
      </c>
      <c r="AV66" s="104">
        <f t="shared" si="42"/>
        <v>14.692125000000001</v>
      </c>
      <c r="AW66" s="141">
        <f t="shared" si="43"/>
        <v>1.9052819146011248E-5</v>
      </c>
      <c r="AX66" s="141"/>
      <c r="AY66" s="141">
        <f t="shared" si="44"/>
        <v>1.6734079038547005E-5</v>
      </c>
      <c r="AZ66" s="141"/>
      <c r="BA66" s="141">
        <f t="shared" si="45"/>
        <v>1.3735113952982575E-5</v>
      </c>
      <c r="BB66" s="141"/>
      <c r="BC66" s="141">
        <f t="shared" si="46"/>
        <v>2.0893981018193209E-5</v>
      </c>
      <c r="BD66" s="141"/>
      <c r="BE66" s="141">
        <f t="shared" si="47"/>
        <v>1.7270805697987266E-5</v>
      </c>
      <c r="BF66" s="141"/>
      <c r="BG66" s="139">
        <f t="shared" si="48"/>
        <v>3.7418997755506059E-10</v>
      </c>
      <c r="BH66" s="140"/>
    </row>
    <row r="67" spans="2:60" x14ac:dyDescent="0.25">
      <c r="B67" s="104">
        <v>273</v>
      </c>
      <c r="C67" s="104">
        <v>335</v>
      </c>
      <c r="D67" s="104">
        <v>101325</v>
      </c>
      <c r="E67" s="98">
        <v>9.9999999999999995E-8</v>
      </c>
      <c r="F67" s="98"/>
      <c r="G67" s="117">
        <v>5.0000000000000004E-6</v>
      </c>
      <c r="H67" s="105">
        <f t="shared" si="49"/>
        <v>1.2271062271062272</v>
      </c>
      <c r="I67" s="105">
        <f t="shared" si="33"/>
        <v>0.21896082075303583</v>
      </c>
      <c r="J67" s="105">
        <f t="shared" si="50"/>
        <v>1.0458314813306413</v>
      </c>
      <c r="K67" s="105">
        <f t="shared" si="51"/>
        <v>105968.87484582723</v>
      </c>
      <c r="L67" s="105">
        <f t="shared" si="64"/>
        <v>4.6438748458272308</v>
      </c>
      <c r="M67" s="98">
        <f t="shared" si="52"/>
        <v>12399999.999999998</v>
      </c>
      <c r="N67" s="98">
        <f t="shared" si="53"/>
        <v>928774969.16544616</v>
      </c>
      <c r="O67" s="98">
        <f t="shared" si="54"/>
        <v>3.1415926535897928E-14</v>
      </c>
      <c r="P67" s="98">
        <f t="shared" si="34"/>
        <v>2.6882538333845011E+25</v>
      </c>
      <c r="Q67" s="98">
        <f t="shared" si="35"/>
        <v>1.2932063491694068</v>
      </c>
      <c r="R67" s="142">
        <f t="shared" si="36"/>
        <v>446.67763914493332</v>
      </c>
      <c r="S67" s="142"/>
      <c r="T67" s="139">
        <f t="shared" si="37"/>
        <v>2.8069822036279457E-17</v>
      </c>
      <c r="U67" s="140"/>
      <c r="V67" s="143">
        <f t="shared" si="55"/>
        <v>2.806982203627946E-10</v>
      </c>
      <c r="W67" s="144"/>
      <c r="X67" s="104" t="str">
        <f t="shared" si="56"/>
        <v>Kn&lt;0.01</v>
      </c>
      <c r="Y67" s="145" t="str">
        <f t="shared" si="57"/>
        <v>ERROR</v>
      </c>
      <c r="Z67" s="145"/>
      <c r="AA67" s="142">
        <f t="shared" si="38"/>
        <v>1.4820560351061294</v>
      </c>
      <c r="AB67" s="142"/>
      <c r="AC67" s="142"/>
      <c r="AD67" s="141">
        <f t="shared" si="58"/>
        <v>4.5421245421245413E-3</v>
      </c>
      <c r="AE67" s="141"/>
      <c r="AF67" s="141">
        <f t="shared" si="59"/>
        <v>9.1662962661282616E-4</v>
      </c>
      <c r="AG67" s="141"/>
      <c r="AH67" s="141">
        <f t="shared" si="60"/>
        <v>1.7270805697987266E-5</v>
      </c>
      <c r="AI67" s="141"/>
      <c r="AJ67" s="42">
        <f t="shared" si="39"/>
        <v>1.48</v>
      </c>
      <c r="AK67" s="104">
        <f>VLOOKUP(AJ67,'Data Table'!$E$3:$G$5002,2,TRUE)</f>
        <v>1.57124</v>
      </c>
      <c r="AL67" s="104">
        <f>VLOOKUP(AJ67,'Data Table'!$E$3:$G$5002,3,TRUE)</f>
        <v>0.34404000000000001</v>
      </c>
      <c r="AM67" s="99">
        <f t="shared" si="61"/>
        <v>6.8214105088278878E-3</v>
      </c>
      <c r="AN67" s="146">
        <f t="shared" si="40"/>
        <v>5.485311319954938E-14</v>
      </c>
      <c r="AO67" s="147"/>
      <c r="AP67" s="137">
        <f t="shared" si="62"/>
        <v>4.2416365520305499E-14</v>
      </c>
      <c r="AQ67" s="138"/>
      <c r="AR67" s="139">
        <f t="shared" si="63"/>
        <v>2.5449819312183299E-6</v>
      </c>
      <c r="AS67" s="140"/>
      <c r="AT67" s="89"/>
      <c r="AU67" s="104">
        <f t="shared" si="41"/>
        <v>0</v>
      </c>
      <c r="AV67" s="104">
        <f t="shared" si="42"/>
        <v>14.692125000000001</v>
      </c>
      <c r="AW67" s="141">
        <f t="shared" si="43"/>
        <v>1.9052819146011248E-5</v>
      </c>
      <c r="AX67" s="141"/>
      <c r="AY67" s="141">
        <f t="shared" si="44"/>
        <v>1.6734079038547005E-5</v>
      </c>
      <c r="AZ67" s="141"/>
      <c r="BA67" s="141">
        <f t="shared" si="45"/>
        <v>1.3735113952982575E-5</v>
      </c>
      <c r="BB67" s="141"/>
      <c r="BC67" s="141">
        <f t="shared" si="46"/>
        <v>2.0893981018193209E-5</v>
      </c>
      <c r="BD67" s="141"/>
      <c r="BE67" s="141">
        <f t="shared" si="47"/>
        <v>1.7270805697987266E-5</v>
      </c>
      <c r="BF67" s="141"/>
      <c r="BG67" s="139">
        <f t="shared" si="48"/>
        <v>3.7418997755506059E-10</v>
      </c>
      <c r="BH67" s="140"/>
    </row>
    <row r="68" spans="2:60" x14ac:dyDescent="0.25">
      <c r="B68" s="104">
        <v>273</v>
      </c>
      <c r="C68" s="104">
        <v>340</v>
      </c>
      <c r="D68" s="104">
        <v>101325</v>
      </c>
      <c r="E68" s="98">
        <v>9.9999999999999995E-8</v>
      </c>
      <c r="F68" s="98"/>
      <c r="G68" s="117">
        <v>5.0000000000000004E-6</v>
      </c>
      <c r="H68" s="105">
        <f t="shared" si="49"/>
        <v>1.2454212454212454</v>
      </c>
      <c r="I68" s="105">
        <f t="shared" si="33"/>
        <v>0.21896082075303583</v>
      </c>
      <c r="J68" s="105">
        <f t="shared" si="50"/>
        <v>1.04922958710327</v>
      </c>
      <c r="K68" s="105">
        <f t="shared" si="51"/>
        <v>106313.18791323883</v>
      </c>
      <c r="L68" s="105">
        <f t="shared" si="64"/>
        <v>4.9881879132388276</v>
      </c>
      <c r="M68" s="98">
        <f t="shared" si="52"/>
        <v>13399999.999999998</v>
      </c>
      <c r="N68" s="98">
        <f t="shared" si="53"/>
        <v>997637582.6477654</v>
      </c>
      <c r="O68" s="98">
        <f t="shared" si="54"/>
        <v>3.1415926535897928E-14</v>
      </c>
      <c r="P68" s="98">
        <f t="shared" si="34"/>
        <v>2.6882538333845011E+25</v>
      </c>
      <c r="Q68" s="98">
        <f t="shared" si="35"/>
        <v>1.2932063491694068</v>
      </c>
      <c r="R68" s="142">
        <f t="shared" si="36"/>
        <v>446.67763914493332</v>
      </c>
      <c r="S68" s="142"/>
      <c r="T68" s="139">
        <f t="shared" si="37"/>
        <v>2.8069822036279457E-17</v>
      </c>
      <c r="U68" s="140"/>
      <c r="V68" s="143">
        <f t="shared" si="55"/>
        <v>2.806982203627946E-10</v>
      </c>
      <c r="W68" s="144"/>
      <c r="X68" s="104" t="str">
        <f t="shared" si="56"/>
        <v>Kn&lt;0.01</v>
      </c>
      <c r="Y68" s="145" t="str">
        <f t="shared" si="57"/>
        <v>ERROR</v>
      </c>
      <c r="Z68" s="145"/>
      <c r="AA68" s="142">
        <f t="shared" si="38"/>
        <v>1.4820560351061294</v>
      </c>
      <c r="AB68" s="142"/>
      <c r="AC68" s="142"/>
      <c r="AD68" s="141">
        <f t="shared" si="58"/>
        <v>4.9084249084249071E-3</v>
      </c>
      <c r="AE68" s="141"/>
      <c r="AF68" s="141">
        <f t="shared" si="59"/>
        <v>9.8459174206539887E-4</v>
      </c>
      <c r="AG68" s="141"/>
      <c r="AH68" s="141">
        <f t="shared" si="60"/>
        <v>1.7270805697987266E-5</v>
      </c>
      <c r="AI68" s="141"/>
      <c r="AJ68" s="42">
        <f t="shared" si="39"/>
        <v>1.48</v>
      </c>
      <c r="AK68" s="104">
        <f>VLOOKUP(AJ68,'Data Table'!$E$3:$G$5002,2,TRUE)</f>
        <v>1.57124</v>
      </c>
      <c r="AL68" s="104">
        <f>VLOOKUP(AJ68,'Data Table'!$E$3:$G$5002,3,TRUE)</f>
        <v>0.34404000000000001</v>
      </c>
      <c r="AM68" s="99">
        <f t="shared" si="61"/>
        <v>7.373574610173371E-3</v>
      </c>
      <c r="AN68" s="146">
        <f t="shared" si="40"/>
        <v>5.9293238876875836E-14</v>
      </c>
      <c r="AO68" s="147"/>
      <c r="AP68" s="137">
        <f t="shared" si="62"/>
        <v>4.5849789490252934E-14</v>
      </c>
      <c r="AQ68" s="138"/>
      <c r="AR68" s="139">
        <f t="shared" si="63"/>
        <v>2.750987369415176E-6</v>
      </c>
      <c r="AS68" s="140"/>
      <c r="AT68" s="89"/>
      <c r="AU68" s="104">
        <f t="shared" si="41"/>
        <v>0</v>
      </c>
      <c r="AV68" s="104">
        <f t="shared" si="42"/>
        <v>14.692125000000001</v>
      </c>
      <c r="AW68" s="141">
        <f t="shared" si="43"/>
        <v>1.9052819146011248E-5</v>
      </c>
      <c r="AX68" s="141"/>
      <c r="AY68" s="141">
        <f t="shared" si="44"/>
        <v>1.6734079038547005E-5</v>
      </c>
      <c r="AZ68" s="141"/>
      <c r="BA68" s="141">
        <f t="shared" si="45"/>
        <v>1.3735113952982575E-5</v>
      </c>
      <c r="BB68" s="141"/>
      <c r="BC68" s="141">
        <f t="shared" si="46"/>
        <v>2.0893981018193209E-5</v>
      </c>
      <c r="BD68" s="141"/>
      <c r="BE68" s="141">
        <f t="shared" si="47"/>
        <v>1.7270805697987266E-5</v>
      </c>
      <c r="BF68" s="141"/>
      <c r="BG68" s="139">
        <f t="shared" si="48"/>
        <v>3.7418997755506059E-10</v>
      </c>
      <c r="BH68" s="140"/>
    </row>
    <row r="70" spans="2:60" x14ac:dyDescent="0.25">
      <c r="B70" s="112"/>
    </row>
    <row r="92" spans="2:60" x14ac:dyDescent="0.25">
      <c r="AU92" s="100"/>
      <c r="AV92" s="100"/>
      <c r="AW92" s="100"/>
      <c r="AX92" s="100"/>
    </row>
    <row r="93" spans="2:60" x14ac:dyDescent="0.25">
      <c r="B93" s="169" t="s">
        <v>159</v>
      </c>
      <c r="C93" s="169"/>
      <c r="D93" s="169"/>
      <c r="E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36"/>
      <c r="AA93" s="36"/>
      <c r="AB93" s="36"/>
      <c r="AC93" s="36"/>
      <c r="AD93" s="11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1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</row>
    <row r="94" spans="2:60" x14ac:dyDescent="0.25">
      <c r="B94" s="169"/>
      <c r="C94" s="169"/>
      <c r="D94" s="169"/>
      <c r="E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26"/>
      <c r="X94" s="25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1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</row>
    <row r="95" spans="2:60" x14ac:dyDescent="0.25">
      <c r="B95" s="100"/>
      <c r="C95" s="100"/>
      <c r="D95" s="100"/>
      <c r="E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54"/>
      <c r="AL95" s="154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</row>
    <row r="96" spans="2:60" ht="30" x14ac:dyDescent="0.25">
      <c r="B96" s="38" t="s">
        <v>133</v>
      </c>
      <c r="C96" s="38" t="s">
        <v>134</v>
      </c>
      <c r="D96" s="38" t="s">
        <v>135</v>
      </c>
      <c r="E96" s="38" t="s">
        <v>137</v>
      </c>
      <c r="F96" s="38" t="s">
        <v>149</v>
      </c>
      <c r="G96" s="38" t="s">
        <v>136</v>
      </c>
      <c r="H96" s="38" t="s">
        <v>128</v>
      </c>
      <c r="I96" s="107" t="s">
        <v>139</v>
      </c>
      <c r="J96" s="38" t="s">
        <v>46</v>
      </c>
      <c r="K96" s="38" t="s">
        <v>138</v>
      </c>
      <c r="L96" s="38" t="s">
        <v>140</v>
      </c>
      <c r="M96" s="38" t="s">
        <v>12</v>
      </c>
      <c r="N96" s="38" t="s">
        <v>141</v>
      </c>
      <c r="O96" s="38" t="s">
        <v>142</v>
      </c>
      <c r="P96" s="38" t="s">
        <v>49</v>
      </c>
      <c r="Q96" s="101" t="s">
        <v>50</v>
      </c>
      <c r="R96" s="155" t="s">
        <v>37</v>
      </c>
      <c r="S96" s="156"/>
      <c r="T96" s="155" t="s">
        <v>38</v>
      </c>
      <c r="U96" s="157"/>
      <c r="V96" s="155" t="s">
        <v>22</v>
      </c>
      <c r="W96" s="157"/>
      <c r="X96" s="158" t="s">
        <v>23</v>
      </c>
      <c r="Y96" s="159"/>
      <c r="Z96" s="156"/>
      <c r="AA96" s="155" t="s">
        <v>27</v>
      </c>
      <c r="AB96" s="159"/>
      <c r="AC96" s="156"/>
      <c r="AD96" s="160" t="s">
        <v>24</v>
      </c>
      <c r="AE96" s="161"/>
      <c r="AF96" s="160" t="s">
        <v>25</v>
      </c>
      <c r="AG96" s="161"/>
      <c r="AH96" s="155" t="s">
        <v>39</v>
      </c>
      <c r="AI96" s="156"/>
      <c r="AJ96" s="102"/>
      <c r="AK96" s="106" t="s">
        <v>28</v>
      </c>
      <c r="AL96" s="106" t="s">
        <v>29</v>
      </c>
      <c r="AM96" s="103" t="s">
        <v>53</v>
      </c>
      <c r="AN96" s="155" t="s">
        <v>40</v>
      </c>
      <c r="AO96" s="156"/>
      <c r="AP96" s="155" t="s">
        <v>41</v>
      </c>
      <c r="AQ96" s="156"/>
      <c r="AR96" s="162" t="s">
        <v>56</v>
      </c>
      <c r="AS96" s="163"/>
      <c r="AT96" s="14"/>
      <c r="AU96" s="107" t="s">
        <v>123</v>
      </c>
      <c r="AV96" s="107" t="s">
        <v>122</v>
      </c>
      <c r="AW96" s="164" t="s">
        <v>116</v>
      </c>
      <c r="AX96" s="164"/>
      <c r="AY96" s="164" t="s">
        <v>117</v>
      </c>
      <c r="AZ96" s="164"/>
      <c r="BA96" s="164" t="s">
        <v>118</v>
      </c>
      <c r="BB96" s="164"/>
      <c r="BC96" s="164" t="s">
        <v>119</v>
      </c>
      <c r="BD96" s="164"/>
      <c r="BE96" s="164" t="s">
        <v>120</v>
      </c>
      <c r="BF96" s="164"/>
      <c r="BG96" s="164" t="s">
        <v>121</v>
      </c>
      <c r="BH96" s="164"/>
    </row>
    <row r="97" spans="2:60" x14ac:dyDescent="0.25">
      <c r="B97" s="104">
        <v>273</v>
      </c>
      <c r="C97" s="104">
        <v>290</v>
      </c>
      <c r="D97" s="104">
        <v>50662.5</v>
      </c>
      <c r="E97" s="98">
        <v>9.9999999999999995E-8</v>
      </c>
      <c r="F97" s="105">
        <f>D97/1000</f>
        <v>50.662500000000001</v>
      </c>
      <c r="G97" s="98">
        <v>5.0000000000000004E-6</v>
      </c>
      <c r="H97" s="105">
        <f>C97/B97</f>
        <v>1.0622710622710623</v>
      </c>
      <c r="I97" s="105">
        <f t="shared" ref="I97:I107" si="65">AL97/AK97</f>
        <v>0.30233044934412506</v>
      </c>
      <c r="J97" s="105">
        <f>H97^I97</f>
        <v>1.0184313167803727</v>
      </c>
      <c r="K97" s="105">
        <f>J97*D97</f>
        <v>51596.276586385633</v>
      </c>
      <c r="L97" s="105">
        <f>(K97-D97)/1000</f>
        <v>0.93377658638563299</v>
      </c>
      <c r="M97" s="98">
        <f>(C97-B97)/G97</f>
        <v>3399999.9999999995</v>
      </c>
      <c r="N97" s="98">
        <f>(K97-D97)/G97</f>
        <v>186755317.27712658</v>
      </c>
      <c r="O97" s="98">
        <f>PI()*(E97^2)</f>
        <v>3.1415926535897928E-14</v>
      </c>
      <c r="P97" s="98">
        <f t="shared" ref="P97:P107" si="66">D97/($G$7*B97)</f>
        <v>1.3441269166922506E+25</v>
      </c>
      <c r="Q97" s="98">
        <f t="shared" ref="Q97:Q107" si="67">P97*$G$10</f>
        <v>0.6466031745847034</v>
      </c>
      <c r="R97" s="142">
        <f t="shared" ref="R97:R107" si="68">SQRT((8*$G$4*B97)/(PI()*$G$6))</f>
        <v>446.67763914493332</v>
      </c>
      <c r="S97" s="142"/>
      <c r="T97" s="139">
        <f t="shared" ref="T97:T107" si="69">($G$7*B97)/(SQRT(2)*PI()*(AH97^2)*D97)</f>
        <v>5.6181673336085055E-17</v>
      </c>
      <c r="U97" s="140"/>
      <c r="V97" s="143">
        <f>T97/E97</f>
        <v>5.6181673336085059E-10</v>
      </c>
      <c r="W97" s="144"/>
      <c r="X97" s="104" t="str">
        <f>IF(V97&gt;=10,"Kn&gt;10",IF(V97&gt;=0.1,"0.1&lt;Kn&lt;10",IF(V97&gt;=0.01,"0.01&lt;Kn&lt;0.1","Kn&lt;0.01")))</f>
        <v>Kn&lt;0.01</v>
      </c>
      <c r="Y97" s="145" t="str">
        <f>IF(V97&gt;10,"Free Molecular",IF(V97&gt;=0.1,"Transitional",IF(V97&gt;=0.01,"Viscous","ERROR")))</f>
        <v>ERROR</v>
      </c>
      <c r="Z97" s="145"/>
      <c r="AA97" s="142">
        <f t="shared" ref="AA97:AA107" si="70">((E97*D97)/AH97)*SQRT(($G$10/(2*$G$7*B97)))</f>
        <v>0.74130535307354217</v>
      </c>
      <c r="AB97" s="142"/>
      <c r="AC97" s="142"/>
      <c r="AD97" s="141">
        <f>(E97/B97)*M97</f>
        <v>1.2454212454212452E-3</v>
      </c>
      <c r="AE97" s="141"/>
      <c r="AF97" s="141">
        <f>(E97/D97)*N97</f>
        <v>3.6862633560745436E-4</v>
      </c>
      <c r="AG97" s="141"/>
      <c r="AH97" s="141">
        <f>BE97</f>
        <v>1.7264344382326376E-5</v>
      </c>
      <c r="AI97" s="141"/>
      <c r="AJ97" s="42">
        <f t="shared" ref="AJ97:AJ107" si="71">MROUND(AA97,0.01)</f>
        <v>0.74</v>
      </c>
      <c r="AK97" s="104">
        <f>VLOOKUP(AJ97,'Data Table'!$E$3:$G$5002,2,TRUE)</f>
        <v>1.4332</v>
      </c>
      <c r="AL97" s="104">
        <f>VLOOKUP(AJ97,'Data Table'!$E$3:$G$5002,3,TRUE)</f>
        <v>0.43330000000000002</v>
      </c>
      <c r="AM97" s="99">
        <f>(AK97*AD97)-(AL97*AF97)</f>
        <v>1.6252119377190186E-3</v>
      </c>
      <c r="AN97" s="146">
        <f t="shared" ref="AN97:AN107" si="72">AM97*O97*D97*(SQRT($G$10/(2*$G$7*B97)))</f>
        <v>6.5344208706974943E-15</v>
      </c>
      <c r="AO97" s="147"/>
      <c r="AP97" s="137">
        <f>AN97/Q97</f>
        <v>1.0105766763199677E-14</v>
      </c>
      <c r="AQ97" s="138"/>
      <c r="AR97" s="139">
        <f>(AP97*(100^3))*60</f>
        <v>6.0634600579198061E-7</v>
      </c>
      <c r="AS97" s="140"/>
      <c r="AT97" s="89"/>
      <c r="AU97" s="104">
        <f t="shared" ref="AU97:AU107" si="73">B97-273</f>
        <v>0</v>
      </c>
      <c r="AV97" s="104">
        <f t="shared" ref="AV97:AV107" si="74">D97*$BB$3</f>
        <v>7.3460625000000004</v>
      </c>
      <c r="AW97" s="141">
        <f t="shared" ref="AW97:AW107" si="75">($AU$5+($AU$6*$AU97)+($AU$7*($AU97^2))+($AU$8*$AV97)+($AU$9*($AV97^2)))*0.001</f>
        <v>1.9046126486317002E-5</v>
      </c>
      <c r="AX97" s="141"/>
      <c r="AY97" s="141">
        <f t="shared" ref="AY97:AY107" si="76">($AW$5+($AW$6*$AU97)+($AW$7*($AU97^2))+($AW$8*$AV97)+($AW$9*($AV97^2)))*0.001</f>
        <v>1.6727714193940469E-5</v>
      </c>
      <c r="AZ97" s="141"/>
      <c r="BA97" s="141">
        <f t="shared" ref="BA97:BA107" si="77">($AU$12+($AU$13*$AU97)+($AU$14*($AU97^2))+($AU$15*$AV97)+($AU$16*($AV97^2)))*0.001</f>
        <v>1.3734362553638865E-5</v>
      </c>
      <c r="BB97" s="141"/>
      <c r="BC97" s="141">
        <f t="shared" ref="BC97:BC107" si="78">($AW$12+($AW$13*$AU97)+($AW$14*($AU97^2))+($AW$15*$AV97)+($AW$16*($AV97^2)))*0.001</f>
        <v>2.0885051422835802E-5</v>
      </c>
      <c r="BD97" s="141"/>
      <c r="BE97" s="141">
        <f t="shared" ref="BE97:BE107" si="79">IF($G$5="Dry Air",($BA$8*AW97)+($BA$9*AY97)+($BA$10*BA97)+($BA$11*BC97),BC97)</f>
        <v>1.7264344382326376E-5</v>
      </c>
      <c r="BF97" s="141"/>
      <c r="BG97" s="139">
        <f t="shared" ref="BG97:BG107" si="80">SQRT(($G$10*R97)/(2*(SQRT(2))*PI()*BE97))</f>
        <v>3.7425999276486414E-10</v>
      </c>
      <c r="BH97" s="140"/>
    </row>
    <row r="98" spans="2:60" x14ac:dyDescent="0.25">
      <c r="B98" s="104">
        <v>273</v>
      </c>
      <c r="C98" s="104">
        <v>295</v>
      </c>
      <c r="D98" s="104">
        <v>55728.75</v>
      </c>
      <c r="E98" s="98">
        <v>9.9999999999999995E-8</v>
      </c>
      <c r="F98" s="105">
        <f t="shared" ref="F98:F107" si="81">D98/1000</f>
        <v>55.728749999999998</v>
      </c>
      <c r="G98" s="98">
        <v>5.0000000000000004E-6</v>
      </c>
      <c r="H98" s="105">
        <f t="shared" ref="H98:H107" si="82">C98/B98</f>
        <v>1.0805860805860805</v>
      </c>
      <c r="I98" s="105">
        <f t="shared" si="65"/>
        <v>0.29104188568582967</v>
      </c>
      <c r="J98" s="105">
        <f t="shared" ref="J98:J107" si="83">H98^I98</f>
        <v>1.0228131104888514</v>
      </c>
      <c r="K98" s="105">
        <f t="shared" ref="K98:K107" si="84">J98*D98</f>
        <v>57000.096131155573</v>
      </c>
      <c r="L98" s="105">
        <f>(K98-D98)/1000</f>
        <v>1.2713461311555729</v>
      </c>
      <c r="M98" s="98">
        <f t="shared" ref="M98:M107" si="85">(C98-B98)/G98</f>
        <v>4400000</v>
      </c>
      <c r="N98" s="98">
        <f t="shared" ref="N98:N107" si="86">(K98-D98)/G98</f>
        <v>254269226.23111457</v>
      </c>
      <c r="O98" s="98">
        <f t="shared" ref="O98:O107" si="87">PI()*(E98^2)</f>
        <v>3.1415926535897928E-14</v>
      </c>
      <c r="P98" s="98">
        <f t="shared" si="66"/>
        <v>1.4785396083614757E+25</v>
      </c>
      <c r="Q98" s="98">
        <f t="shared" si="67"/>
        <v>0.71126349204317374</v>
      </c>
      <c r="R98" s="142">
        <f t="shared" si="68"/>
        <v>446.67763914493332</v>
      </c>
      <c r="S98" s="142"/>
      <c r="T98" s="139">
        <f t="shared" si="69"/>
        <v>5.1070440165126939E-17</v>
      </c>
      <c r="U98" s="140"/>
      <c r="V98" s="143">
        <f t="shared" ref="V98:V107" si="88">T98/E98</f>
        <v>5.1070440165126939E-10</v>
      </c>
      <c r="W98" s="144"/>
      <c r="X98" s="104" t="str">
        <f t="shared" ref="X98:X107" si="89">IF(V98&gt;=10,"Kn&gt;10",IF(V98&gt;=0.1,"0.1&lt;Kn&lt;10",IF(V98&gt;=0.01,"0.01&lt;Kn&lt;0.1","Kn&lt;0.01")))</f>
        <v>Kn&lt;0.01</v>
      </c>
      <c r="Y98" s="145" t="str">
        <f t="shared" ref="Y98:Y107" si="90">IF(V98&gt;10,"Free Molecular",IF(V98&gt;=0.1,"Transitional",IF(V98&gt;=0.01,"Viscous","ERROR")))</f>
        <v>ERROR</v>
      </c>
      <c r="Z98" s="145"/>
      <c r="AA98" s="142">
        <f t="shared" si="70"/>
        <v>0.81540548655807699</v>
      </c>
      <c r="AB98" s="142"/>
      <c r="AC98" s="142"/>
      <c r="AD98" s="141">
        <f t="shared" ref="AD98:AD107" si="91">(E98/B98)*M98</f>
        <v>1.6117216117216115E-3</v>
      </c>
      <c r="AE98" s="141"/>
      <c r="AF98" s="141">
        <f t="shared" ref="AF98:AF107" si="92">(E98/D98)*N98</f>
        <v>4.5626220977702629E-4</v>
      </c>
      <c r="AG98" s="141"/>
      <c r="AH98" s="141">
        <f t="shared" ref="AH98:AH107" si="93">BE98</f>
        <v>1.7264988071322412E-5</v>
      </c>
      <c r="AI98" s="141"/>
      <c r="AJ98" s="42">
        <f t="shared" si="71"/>
        <v>0.82000000000000006</v>
      </c>
      <c r="AK98" s="104">
        <f>VLOOKUP(AJ98,'Data Table'!$E$3:$G$5002,2,TRUE)</f>
        <v>1.44584</v>
      </c>
      <c r="AL98" s="104">
        <f>VLOOKUP(AJ98,'Data Table'!$E$3:$G$5002,3,TRUE)</f>
        <v>0.42080000000000001</v>
      </c>
      <c r="AM98" s="99">
        <f t="shared" ref="AM98:AM107" si="94">(AK98*AD98)-(AL98*AF98)</f>
        <v>2.1382964372174025E-3</v>
      </c>
      <c r="AN98" s="146">
        <f t="shared" si="72"/>
        <v>9.4570938085601878E-15</v>
      </c>
      <c r="AO98" s="147"/>
      <c r="AP98" s="137">
        <f t="shared" ref="AP98:AP107" si="95">AN98/Q98</f>
        <v>1.3296188985313676E-14</v>
      </c>
      <c r="AQ98" s="138"/>
      <c r="AR98" s="139">
        <f t="shared" ref="AR98:AR107" si="96">(AP98*(100^3))*60</f>
        <v>7.9777133911882053E-7</v>
      </c>
      <c r="AS98" s="140"/>
      <c r="AT98" s="89"/>
      <c r="AU98" s="104">
        <f t="shared" si="73"/>
        <v>0</v>
      </c>
      <c r="AV98" s="104">
        <f t="shared" si="74"/>
        <v>8.0806687499999992</v>
      </c>
      <c r="AW98" s="141">
        <f t="shared" si="75"/>
        <v>1.904679277448445E-5</v>
      </c>
      <c r="AX98" s="141"/>
      <c r="AY98" s="141">
        <f t="shared" si="76"/>
        <v>1.6728348399121151E-5</v>
      </c>
      <c r="AZ98" s="141"/>
      <c r="BA98" s="141">
        <f t="shared" si="77"/>
        <v>1.3734424695516519E-5</v>
      </c>
      <c r="BB98" s="141"/>
      <c r="BC98" s="141">
        <f t="shared" si="78"/>
        <v>2.0885940864608077E-5</v>
      </c>
      <c r="BD98" s="141"/>
      <c r="BE98" s="141">
        <f t="shared" si="79"/>
        <v>1.7264988071322412E-5</v>
      </c>
      <c r="BF98" s="141"/>
      <c r="BG98" s="139">
        <f t="shared" si="80"/>
        <v>3.7425301594902521E-10</v>
      </c>
      <c r="BH98" s="140"/>
    </row>
    <row r="99" spans="2:60" x14ac:dyDescent="0.25">
      <c r="B99" s="104">
        <v>273</v>
      </c>
      <c r="C99" s="104">
        <v>300</v>
      </c>
      <c r="D99" s="104">
        <v>60795</v>
      </c>
      <c r="E99" s="98">
        <v>9.9999999999999995E-8</v>
      </c>
      <c r="F99" s="105">
        <f t="shared" si="81"/>
        <v>60.795000000000002</v>
      </c>
      <c r="G99" s="98">
        <v>5.0000000000000004E-6</v>
      </c>
      <c r="H99" s="105">
        <f t="shared" si="82"/>
        <v>1.098901098901099</v>
      </c>
      <c r="I99" s="105">
        <f t="shared" si="65"/>
        <v>0.28174377199783196</v>
      </c>
      <c r="J99" s="105">
        <f t="shared" si="83"/>
        <v>1.0269276151004592</v>
      </c>
      <c r="K99" s="105">
        <f t="shared" si="84"/>
        <v>62432.064360032411</v>
      </c>
      <c r="L99" s="105">
        <f t="shared" ref="L99:L107" si="97">(K99-D99)/1000</f>
        <v>1.6370643600324111</v>
      </c>
      <c r="M99" s="98">
        <f t="shared" si="85"/>
        <v>5400000</v>
      </c>
      <c r="N99" s="98">
        <f t="shared" si="86"/>
        <v>327412872.00648218</v>
      </c>
      <c r="O99" s="98">
        <f t="shared" si="87"/>
        <v>3.1415926535897928E-14</v>
      </c>
      <c r="P99" s="98">
        <f t="shared" si="66"/>
        <v>1.6129523000307008E+25</v>
      </c>
      <c r="Q99" s="98">
        <f t="shared" si="67"/>
        <v>0.77592380950164419</v>
      </c>
      <c r="R99" s="142">
        <f t="shared" si="68"/>
        <v>446.67763914493332</v>
      </c>
      <c r="S99" s="142"/>
      <c r="T99" s="139">
        <f t="shared" si="69"/>
        <v>4.6811076636492503E-17</v>
      </c>
      <c r="U99" s="140"/>
      <c r="V99" s="143">
        <f t="shared" si="88"/>
        <v>4.6811076636492509E-10</v>
      </c>
      <c r="W99" s="144"/>
      <c r="X99" s="104" t="str">
        <f t="shared" si="89"/>
        <v>Kn&lt;0.01</v>
      </c>
      <c r="Y99" s="145" t="str">
        <f t="shared" si="90"/>
        <v>ERROR</v>
      </c>
      <c r="Z99" s="145"/>
      <c r="AA99" s="142">
        <f t="shared" si="70"/>
        <v>0.88950006694747441</v>
      </c>
      <c r="AB99" s="142"/>
      <c r="AC99" s="142"/>
      <c r="AD99" s="141">
        <f t="shared" si="91"/>
        <v>1.978021978021978E-3</v>
      </c>
      <c r="AE99" s="141"/>
      <c r="AF99" s="141">
        <f t="shared" si="92"/>
        <v>5.3855230200918196E-4</v>
      </c>
      <c r="AG99" s="141"/>
      <c r="AH99" s="141">
        <f t="shared" si="93"/>
        <v>1.7265632303111791E-5</v>
      </c>
      <c r="AI99" s="141"/>
      <c r="AJ99" s="42">
        <f t="shared" si="71"/>
        <v>0.89</v>
      </c>
      <c r="AK99" s="104">
        <f>VLOOKUP(AJ99,'Data Table'!$E$3:$G$5002,2,TRUE)</f>
        <v>1.45753</v>
      </c>
      <c r="AL99" s="104">
        <f>VLOOKUP(AJ99,'Data Table'!$E$3:$G$5002,3,TRUE)</f>
        <v>0.41065000000000002</v>
      </c>
      <c r="AM99" s="99">
        <f t="shared" si="94"/>
        <v>2.6618698708063032E-3</v>
      </c>
      <c r="AN99" s="146">
        <f t="shared" si="72"/>
        <v>1.2842961070017497E-14</v>
      </c>
      <c r="AO99" s="147"/>
      <c r="AP99" s="137">
        <f t="shared" si="95"/>
        <v>1.6551832683503036E-14</v>
      </c>
      <c r="AQ99" s="138"/>
      <c r="AR99" s="139">
        <f t="shared" si="96"/>
        <v>9.9310996101018228E-7</v>
      </c>
      <c r="AS99" s="140"/>
      <c r="AT99" s="89"/>
      <c r="AU99" s="104">
        <f t="shared" si="73"/>
        <v>0</v>
      </c>
      <c r="AV99" s="104">
        <f t="shared" si="74"/>
        <v>8.8152749999999997</v>
      </c>
      <c r="AW99" s="141">
        <f t="shared" si="75"/>
        <v>1.9047459724385668E-5</v>
      </c>
      <c r="AX99" s="141"/>
      <c r="AY99" s="141">
        <f t="shared" si="76"/>
        <v>1.672898311080849E-5</v>
      </c>
      <c r="AZ99" s="141"/>
      <c r="BA99" s="141">
        <f t="shared" si="77"/>
        <v>1.373448972585122E-5</v>
      </c>
      <c r="BB99" s="141"/>
      <c r="BC99" s="141">
        <f t="shared" si="78"/>
        <v>2.0886831088105554E-5</v>
      </c>
      <c r="BD99" s="141"/>
      <c r="BE99" s="141">
        <f t="shared" si="79"/>
        <v>1.7265632303111791E-5</v>
      </c>
      <c r="BF99" s="141"/>
      <c r="BG99" s="139">
        <f t="shared" si="80"/>
        <v>3.7424603364061489E-10</v>
      </c>
      <c r="BH99" s="140"/>
    </row>
    <row r="100" spans="2:60" x14ac:dyDescent="0.25">
      <c r="B100" s="104">
        <v>273</v>
      </c>
      <c r="C100" s="104">
        <v>305</v>
      </c>
      <c r="D100" s="104">
        <v>65861.25</v>
      </c>
      <c r="E100" s="98">
        <v>9.9999999999999995E-8</v>
      </c>
      <c r="F100" s="105">
        <f t="shared" si="81"/>
        <v>65.861249999999998</v>
      </c>
      <c r="G100" s="98">
        <v>5.0000000000000004E-6</v>
      </c>
      <c r="H100" s="105">
        <f t="shared" si="82"/>
        <v>1.1172161172161172</v>
      </c>
      <c r="I100" s="105">
        <f t="shared" si="65"/>
        <v>0.27309482969860327</v>
      </c>
      <c r="J100" s="105">
        <f t="shared" si="83"/>
        <v>1.0307326147394043</v>
      </c>
      <c r="K100" s="105">
        <f t="shared" si="84"/>
        <v>67885.338422505592</v>
      </c>
      <c r="L100" s="105">
        <f t="shared" si="97"/>
        <v>2.0240884225055926</v>
      </c>
      <c r="M100" s="98">
        <f t="shared" si="85"/>
        <v>6399999.9999999991</v>
      </c>
      <c r="N100" s="98">
        <f t="shared" si="86"/>
        <v>404817684.50111848</v>
      </c>
      <c r="O100" s="98">
        <f t="shared" si="87"/>
        <v>3.1415926535897928E-14</v>
      </c>
      <c r="P100" s="98">
        <f t="shared" si="66"/>
        <v>1.7473649916999256E+25</v>
      </c>
      <c r="Q100" s="98">
        <f t="shared" si="67"/>
        <v>0.84058412696011442</v>
      </c>
      <c r="R100" s="142">
        <f t="shared" si="68"/>
        <v>446.67763914493332</v>
      </c>
      <c r="S100" s="142"/>
      <c r="T100" s="139">
        <f t="shared" si="69"/>
        <v>4.3206997448965564E-17</v>
      </c>
      <c r="U100" s="140"/>
      <c r="V100" s="143">
        <f t="shared" si="88"/>
        <v>4.3206997448965565E-10</v>
      </c>
      <c r="W100" s="144"/>
      <c r="X100" s="104" t="str">
        <f t="shared" si="89"/>
        <v>Kn&lt;0.01</v>
      </c>
      <c r="Y100" s="145" t="str">
        <f t="shared" si="90"/>
        <v>ERROR</v>
      </c>
      <c r="Z100" s="145"/>
      <c r="AA100" s="142">
        <f t="shared" si="70"/>
        <v>0.96358908787546915</v>
      </c>
      <c r="AB100" s="142"/>
      <c r="AC100" s="142"/>
      <c r="AD100" s="141">
        <f t="shared" si="91"/>
        <v>2.3443223443223439E-3</v>
      </c>
      <c r="AE100" s="141"/>
      <c r="AF100" s="141">
        <f t="shared" si="92"/>
        <v>6.1465229478808623E-4</v>
      </c>
      <c r="AG100" s="141"/>
      <c r="AH100" s="141">
        <f t="shared" si="93"/>
        <v>1.7266277077694519E-5</v>
      </c>
      <c r="AI100" s="141"/>
      <c r="AJ100" s="42">
        <f t="shared" si="71"/>
        <v>0.96</v>
      </c>
      <c r="AK100" s="104">
        <f>VLOOKUP(AJ100,'Data Table'!$E$3:$G$5002,2,TRUE)</f>
        <v>1.46916</v>
      </c>
      <c r="AL100" s="104">
        <f>VLOOKUP(AJ100,'Data Table'!$E$3:$G$5002,3,TRUE)</f>
        <v>0.40122000000000002</v>
      </c>
      <c r="AM100" s="99">
        <f t="shared" si="94"/>
        <v>3.1975738216697388E-3</v>
      </c>
      <c r="AN100" s="146">
        <f t="shared" si="72"/>
        <v>1.6713254696376225E-14</v>
      </c>
      <c r="AO100" s="147"/>
      <c r="AP100" s="137">
        <f t="shared" si="95"/>
        <v>1.9882905422944379E-14</v>
      </c>
      <c r="AQ100" s="138"/>
      <c r="AR100" s="139">
        <f t="shared" si="96"/>
        <v>1.1929743253766626E-6</v>
      </c>
      <c r="AS100" s="140"/>
      <c r="AT100" s="89"/>
      <c r="AU100" s="104">
        <f t="shared" si="73"/>
        <v>0</v>
      </c>
      <c r="AV100" s="104">
        <f t="shared" si="74"/>
        <v>9.5498812500000003</v>
      </c>
      <c r="AW100" s="141">
        <f t="shared" si="75"/>
        <v>1.9048127336020666E-5</v>
      </c>
      <c r="AX100" s="141"/>
      <c r="AY100" s="141">
        <f t="shared" si="76"/>
        <v>1.6729618329002497E-5</v>
      </c>
      <c r="AZ100" s="141"/>
      <c r="BA100" s="141">
        <f t="shared" si="77"/>
        <v>1.3734557644642971E-5</v>
      </c>
      <c r="BB100" s="141"/>
      <c r="BC100" s="141">
        <f t="shared" si="78"/>
        <v>2.0887722093328255E-5</v>
      </c>
      <c r="BD100" s="141"/>
      <c r="BE100" s="141">
        <f t="shared" si="79"/>
        <v>1.7266277077694519E-5</v>
      </c>
      <c r="BF100" s="141"/>
      <c r="BG100" s="139">
        <f t="shared" si="80"/>
        <v>3.7423904584058448E-10</v>
      </c>
      <c r="BH100" s="140"/>
    </row>
    <row r="101" spans="2:60" x14ac:dyDescent="0.25">
      <c r="B101" s="104">
        <v>273</v>
      </c>
      <c r="C101" s="104">
        <v>310</v>
      </c>
      <c r="D101" s="104">
        <v>70927.5</v>
      </c>
      <c r="E101" s="98">
        <v>9.9999999999999995E-8</v>
      </c>
      <c r="F101" s="105">
        <f t="shared" si="81"/>
        <v>70.927499999999995</v>
      </c>
      <c r="G101" s="98">
        <v>5.0000000000000004E-6</v>
      </c>
      <c r="H101" s="105">
        <f t="shared" si="82"/>
        <v>1.1355311355311355</v>
      </c>
      <c r="I101" s="105">
        <f t="shared" si="65"/>
        <v>0.26360695511524462</v>
      </c>
      <c r="J101" s="105">
        <f t="shared" si="83"/>
        <v>1.034072176046873</v>
      </c>
      <c r="K101" s="105">
        <f t="shared" si="84"/>
        <v>73344.154266564583</v>
      </c>
      <c r="L101" s="105">
        <f t="shared" si="97"/>
        <v>2.4166542665645832</v>
      </c>
      <c r="M101" s="98">
        <f t="shared" si="85"/>
        <v>7399999.9999999991</v>
      </c>
      <c r="N101" s="98">
        <f t="shared" si="86"/>
        <v>483330853.31291658</v>
      </c>
      <c r="O101" s="98">
        <f t="shared" si="87"/>
        <v>3.1415926535897928E-14</v>
      </c>
      <c r="P101" s="98">
        <f t="shared" si="66"/>
        <v>1.8817776833691507E+25</v>
      </c>
      <c r="Q101" s="98">
        <f t="shared" si="67"/>
        <v>0.90524444441858476</v>
      </c>
      <c r="R101" s="142">
        <f t="shared" si="68"/>
        <v>446.67763914493332</v>
      </c>
      <c r="S101" s="142"/>
      <c r="T101" s="139">
        <f t="shared" si="69"/>
        <v>4.0117784530249401E-17</v>
      </c>
      <c r="U101" s="140"/>
      <c r="V101" s="143">
        <f t="shared" si="88"/>
        <v>4.0117784530249403E-10</v>
      </c>
      <c r="W101" s="144"/>
      <c r="X101" s="104" t="str">
        <f t="shared" si="89"/>
        <v>Kn&lt;0.01</v>
      </c>
      <c r="Y101" s="145" t="str">
        <f t="shared" si="90"/>
        <v>ERROR</v>
      </c>
      <c r="Z101" s="145"/>
      <c r="AA101" s="142">
        <f t="shared" si="70"/>
        <v>1.0376725429777958</v>
      </c>
      <c r="AB101" s="142"/>
      <c r="AC101" s="142"/>
      <c r="AD101" s="141">
        <f t="shared" si="91"/>
        <v>2.7106227106227102E-3</v>
      </c>
      <c r="AE101" s="141"/>
      <c r="AF101" s="141">
        <f t="shared" si="92"/>
        <v>6.8144352093745951E-4</v>
      </c>
      <c r="AG101" s="141"/>
      <c r="AH101" s="141">
        <f t="shared" si="93"/>
        <v>1.7266922395070592E-5</v>
      </c>
      <c r="AI101" s="141"/>
      <c r="AJ101" s="42">
        <f t="shared" si="71"/>
        <v>1.04</v>
      </c>
      <c r="AK101" s="104">
        <f>VLOOKUP(AJ101,'Data Table'!$E$3:$G$5002,2,TRUE)</f>
        <v>1.4838</v>
      </c>
      <c r="AL101" s="104">
        <f>VLOOKUP(AJ101,'Data Table'!$E$3:$G$5002,3,TRUE)</f>
        <v>0.39113999999999999</v>
      </c>
      <c r="AM101" s="99">
        <f t="shared" si="94"/>
        <v>3.7554821592424995E-3</v>
      </c>
      <c r="AN101" s="146">
        <f t="shared" si="72"/>
        <v>2.1139311497710981E-14</v>
      </c>
      <c r="AO101" s="147"/>
      <c r="AP101" s="137">
        <f t="shared" si="95"/>
        <v>2.3352047756877667E-14</v>
      </c>
      <c r="AQ101" s="138"/>
      <c r="AR101" s="139">
        <f t="shared" si="96"/>
        <v>1.4011228654126599E-6</v>
      </c>
      <c r="AS101" s="140"/>
      <c r="AT101" s="89"/>
      <c r="AU101" s="104">
        <f t="shared" si="73"/>
        <v>0</v>
      </c>
      <c r="AV101" s="104">
        <f t="shared" si="74"/>
        <v>10.284487500000001</v>
      </c>
      <c r="AW101" s="141">
        <f t="shared" si="75"/>
        <v>1.9048795609389427E-5</v>
      </c>
      <c r="AX101" s="141"/>
      <c r="AY101" s="141">
        <f t="shared" si="76"/>
        <v>1.6730254053703158E-5</v>
      </c>
      <c r="AZ101" s="141"/>
      <c r="BA101" s="141">
        <f t="shared" si="77"/>
        <v>1.373462845189177E-5</v>
      </c>
      <c r="BB101" s="141"/>
      <c r="BC101" s="141">
        <f t="shared" si="78"/>
        <v>2.0888613880276176E-5</v>
      </c>
      <c r="BD101" s="141"/>
      <c r="BE101" s="141">
        <f t="shared" si="79"/>
        <v>1.7266922395070592E-5</v>
      </c>
      <c r="BF101" s="141"/>
      <c r="BG101" s="139">
        <f t="shared" si="80"/>
        <v>3.7423205254988597E-10</v>
      </c>
      <c r="BH101" s="140"/>
    </row>
    <row r="102" spans="2:60" x14ac:dyDescent="0.25">
      <c r="B102" s="104">
        <v>273</v>
      </c>
      <c r="C102" s="104">
        <v>315</v>
      </c>
      <c r="D102" s="104">
        <v>75993.75</v>
      </c>
      <c r="E102" s="98">
        <v>9.9999999999999995E-8</v>
      </c>
      <c r="F102" s="105">
        <f t="shared" si="81"/>
        <v>75.993750000000006</v>
      </c>
      <c r="G102" s="98">
        <v>5.0000000000000004E-6</v>
      </c>
      <c r="H102" s="105">
        <f t="shared" si="82"/>
        <v>1.1538461538461537</v>
      </c>
      <c r="I102" s="105">
        <f t="shared" si="65"/>
        <v>0.2555815195620243</v>
      </c>
      <c r="J102" s="105">
        <f t="shared" si="83"/>
        <v>1.0372509862566146</v>
      </c>
      <c r="K102" s="105">
        <f t="shared" si="84"/>
        <v>78824.592136838604</v>
      </c>
      <c r="L102" s="105">
        <f t="shared" si="97"/>
        <v>2.8308421368386045</v>
      </c>
      <c r="M102" s="98">
        <f t="shared" si="85"/>
        <v>8400000</v>
      </c>
      <c r="N102" s="98">
        <f t="shared" si="86"/>
        <v>566168427.36772084</v>
      </c>
      <c r="O102" s="98">
        <f t="shared" si="87"/>
        <v>3.1415926535897928E-14</v>
      </c>
      <c r="P102" s="98">
        <f t="shared" si="66"/>
        <v>2.0161903750383756E+25</v>
      </c>
      <c r="Q102" s="98">
        <f t="shared" si="67"/>
        <v>0.96990476187705499</v>
      </c>
      <c r="R102" s="142">
        <f t="shared" si="68"/>
        <v>446.67763914493332</v>
      </c>
      <c r="S102" s="142"/>
      <c r="T102" s="139">
        <f t="shared" si="69"/>
        <v>3.7440464627326806E-17</v>
      </c>
      <c r="U102" s="140"/>
      <c r="V102" s="143">
        <f t="shared" si="88"/>
        <v>3.7440464627326809E-10</v>
      </c>
      <c r="W102" s="144"/>
      <c r="X102" s="104" t="str">
        <f t="shared" si="89"/>
        <v>Kn&lt;0.01</v>
      </c>
      <c r="Y102" s="145" t="str">
        <f t="shared" si="90"/>
        <v>ERROR</v>
      </c>
      <c r="Z102" s="145"/>
      <c r="AA102" s="142">
        <f t="shared" si="70"/>
        <v>1.1117504258921884</v>
      </c>
      <c r="AB102" s="142"/>
      <c r="AC102" s="142"/>
      <c r="AD102" s="141">
        <f t="shared" si="91"/>
        <v>3.0769230769230765E-3</v>
      </c>
      <c r="AE102" s="141"/>
      <c r="AF102" s="141">
        <f t="shared" si="92"/>
        <v>7.4501972513229154E-4</v>
      </c>
      <c r="AG102" s="141"/>
      <c r="AH102" s="141">
        <f t="shared" si="93"/>
        <v>1.7267568255240012E-5</v>
      </c>
      <c r="AI102" s="141"/>
      <c r="AJ102" s="42">
        <f t="shared" si="71"/>
        <v>1.1100000000000001</v>
      </c>
      <c r="AK102" s="104">
        <f>VLOOKUP(AJ102,'Data Table'!$E$3:$G$5002,2,TRUE)</f>
        <v>1.4978</v>
      </c>
      <c r="AL102" s="104">
        <f>VLOOKUP(AJ102,'Data Table'!$E$3:$G$5002,3,TRUE)</f>
        <v>0.38280999999999998</v>
      </c>
      <c r="AM102" s="99">
        <f t="shared" si="94"/>
        <v>4.3234143836374909E-3</v>
      </c>
      <c r="AN102" s="146">
        <f t="shared" si="72"/>
        <v>2.607445391469816E-14</v>
      </c>
      <c r="AO102" s="147"/>
      <c r="AP102" s="137">
        <f t="shared" si="95"/>
        <v>2.6883519846047889E-14</v>
      </c>
      <c r="AQ102" s="138"/>
      <c r="AR102" s="139">
        <f t="shared" si="96"/>
        <v>1.6130111907628732E-6</v>
      </c>
      <c r="AS102" s="140"/>
      <c r="AT102" s="89"/>
      <c r="AU102" s="104">
        <f t="shared" si="73"/>
        <v>0</v>
      </c>
      <c r="AV102" s="104">
        <f t="shared" si="74"/>
        <v>11.01909375</v>
      </c>
      <c r="AW102" s="141">
        <f t="shared" si="75"/>
        <v>1.9049464544491972E-5</v>
      </c>
      <c r="AX102" s="141"/>
      <c r="AY102" s="141">
        <f t="shared" si="76"/>
        <v>1.6730890284910484E-5</v>
      </c>
      <c r="AZ102" s="141"/>
      <c r="BA102" s="141">
        <f t="shared" si="77"/>
        <v>1.3734702147597615E-5</v>
      </c>
      <c r="BB102" s="141"/>
      <c r="BC102" s="141">
        <f t="shared" si="78"/>
        <v>2.0889506448949309E-5</v>
      </c>
      <c r="BD102" s="141"/>
      <c r="BE102" s="141">
        <f t="shared" si="79"/>
        <v>1.7267568255240012E-5</v>
      </c>
      <c r="BF102" s="141"/>
      <c r="BG102" s="139">
        <f t="shared" si="80"/>
        <v>3.7422505376947217E-10</v>
      </c>
      <c r="BH102" s="140"/>
    </row>
    <row r="103" spans="2:60" x14ac:dyDescent="0.25">
      <c r="B103" s="104">
        <v>273</v>
      </c>
      <c r="C103" s="104">
        <v>320</v>
      </c>
      <c r="D103" s="104">
        <v>81060</v>
      </c>
      <c r="E103" s="98">
        <v>9.9999999999999995E-8</v>
      </c>
      <c r="F103" s="105">
        <f t="shared" si="81"/>
        <v>81.06</v>
      </c>
      <c r="G103" s="98">
        <v>5.0000000000000004E-6</v>
      </c>
      <c r="H103" s="105">
        <f t="shared" si="82"/>
        <v>1.1721611721611722</v>
      </c>
      <c r="I103" s="105">
        <f t="shared" si="65"/>
        <v>0.24659135949266747</v>
      </c>
      <c r="J103" s="105">
        <f t="shared" si="83"/>
        <v>1.0399481335597096</v>
      </c>
      <c r="K103" s="105">
        <f t="shared" si="84"/>
        <v>84298.195706350059</v>
      </c>
      <c r="L103" s="105">
        <f t="shared" si="97"/>
        <v>3.2381957063500595</v>
      </c>
      <c r="M103" s="98">
        <f t="shared" si="85"/>
        <v>9400000</v>
      </c>
      <c r="N103" s="98">
        <f t="shared" si="86"/>
        <v>647639141.2700119</v>
      </c>
      <c r="O103" s="98">
        <f t="shared" si="87"/>
        <v>3.1415926535897928E-14</v>
      </c>
      <c r="P103" s="98">
        <f t="shared" si="66"/>
        <v>2.1506030667076007E+25</v>
      </c>
      <c r="Q103" s="98">
        <f t="shared" si="67"/>
        <v>1.0345650793355254</v>
      </c>
      <c r="R103" s="142">
        <f t="shared" si="68"/>
        <v>446.67763914493332</v>
      </c>
      <c r="S103" s="142"/>
      <c r="T103" s="139">
        <f t="shared" si="69"/>
        <v>3.509780780043534E-17</v>
      </c>
      <c r="U103" s="140"/>
      <c r="V103" s="143">
        <f t="shared" si="88"/>
        <v>3.509780780043534E-10</v>
      </c>
      <c r="W103" s="144"/>
      <c r="X103" s="104" t="str">
        <f t="shared" si="89"/>
        <v>Kn&lt;0.01</v>
      </c>
      <c r="Y103" s="145" t="str">
        <f t="shared" si="90"/>
        <v>ERROR</v>
      </c>
      <c r="Z103" s="145"/>
      <c r="AA103" s="142">
        <f t="shared" si="70"/>
        <v>1.1858227302583859</v>
      </c>
      <c r="AB103" s="142"/>
      <c r="AC103" s="142"/>
      <c r="AD103" s="141">
        <f t="shared" si="91"/>
        <v>3.4432234432234428E-3</v>
      </c>
      <c r="AE103" s="141"/>
      <c r="AF103" s="141">
        <f t="shared" si="92"/>
        <v>7.9896267119419187E-4</v>
      </c>
      <c r="AG103" s="141"/>
      <c r="AH103" s="141">
        <f t="shared" si="93"/>
        <v>1.7268214658202768E-5</v>
      </c>
      <c r="AI103" s="141"/>
      <c r="AJ103" s="42">
        <f t="shared" si="71"/>
        <v>1.19</v>
      </c>
      <c r="AK103" s="104">
        <f>VLOOKUP(AJ103,'Data Table'!$E$3:$G$5002,2,TRUE)</f>
        <v>1.5138</v>
      </c>
      <c r="AL103" s="104">
        <f>VLOOKUP(AJ103,'Data Table'!$E$3:$G$5002,3,TRUE)</f>
        <v>0.37329000000000001</v>
      </c>
      <c r="AM103" s="99">
        <f t="shared" si="94"/>
        <v>4.9141068728215682E-3</v>
      </c>
      <c r="AN103" s="146">
        <f t="shared" si="72"/>
        <v>3.1612706518186916E-14</v>
      </c>
      <c r="AO103" s="147"/>
      <c r="AP103" s="137">
        <f t="shared" si="95"/>
        <v>3.0556518047652399E-14</v>
      </c>
      <c r="AQ103" s="138"/>
      <c r="AR103" s="139">
        <f t="shared" si="96"/>
        <v>1.833391082859144E-6</v>
      </c>
      <c r="AS103" s="140"/>
      <c r="AT103" s="89"/>
      <c r="AU103" s="104">
        <f t="shared" si="73"/>
        <v>0</v>
      </c>
      <c r="AV103" s="104">
        <f t="shared" si="74"/>
        <v>11.7537</v>
      </c>
      <c r="AW103" s="141">
        <f t="shared" si="75"/>
        <v>1.9050134141328279E-5</v>
      </c>
      <c r="AX103" s="141"/>
      <c r="AY103" s="141">
        <f t="shared" si="76"/>
        <v>1.6731527022624465E-5</v>
      </c>
      <c r="AZ103" s="141"/>
      <c r="BA103" s="141">
        <f t="shared" si="77"/>
        <v>1.3734778731760512E-5</v>
      </c>
      <c r="BB103" s="141"/>
      <c r="BC103" s="141">
        <f t="shared" si="78"/>
        <v>2.0890399799347655E-5</v>
      </c>
      <c r="BD103" s="141"/>
      <c r="BE103" s="141">
        <f t="shared" si="79"/>
        <v>1.7268214658202768E-5</v>
      </c>
      <c r="BF103" s="141"/>
      <c r="BG103" s="139">
        <f t="shared" si="80"/>
        <v>3.7421804950029629E-10</v>
      </c>
      <c r="BH103" s="140"/>
    </row>
    <row r="104" spans="2:60" x14ac:dyDescent="0.25">
      <c r="B104" s="104">
        <v>273</v>
      </c>
      <c r="C104" s="104">
        <v>325</v>
      </c>
      <c r="D104" s="104">
        <v>86126.25</v>
      </c>
      <c r="E104" s="98">
        <v>9.9999999999999995E-8</v>
      </c>
      <c r="F104" s="105">
        <f t="shared" si="81"/>
        <v>86.126249999999999</v>
      </c>
      <c r="G104" s="98">
        <v>5.0000000000000004E-6</v>
      </c>
      <c r="H104" s="105">
        <f t="shared" si="82"/>
        <v>1.1904761904761905</v>
      </c>
      <c r="I104" s="105">
        <f t="shared" si="65"/>
        <v>0.23952577967477545</v>
      </c>
      <c r="J104" s="105">
        <f t="shared" si="83"/>
        <v>1.0426464359805778</v>
      </c>
      <c r="K104" s="105">
        <f t="shared" si="84"/>
        <v>89799.227606872242</v>
      </c>
      <c r="L104" s="105">
        <f t="shared" si="97"/>
        <v>3.6729776068722422</v>
      </c>
      <c r="M104" s="98">
        <f t="shared" si="85"/>
        <v>10400000</v>
      </c>
      <c r="N104" s="98">
        <f t="shared" si="86"/>
        <v>734595521.37444842</v>
      </c>
      <c r="O104" s="98">
        <f t="shared" si="87"/>
        <v>3.1415926535897928E-14</v>
      </c>
      <c r="P104" s="98">
        <f t="shared" si="66"/>
        <v>2.2850157583768258E+25</v>
      </c>
      <c r="Q104" s="98">
        <f t="shared" si="67"/>
        <v>1.0992253967939958</v>
      </c>
      <c r="R104" s="142">
        <f t="shared" si="68"/>
        <v>446.67763914493332</v>
      </c>
      <c r="S104" s="142"/>
      <c r="T104" s="139">
        <f t="shared" si="69"/>
        <v>3.3030755860345167E-17</v>
      </c>
      <c r="U104" s="140"/>
      <c r="V104" s="143">
        <f t="shared" si="88"/>
        <v>3.303075586034517E-10</v>
      </c>
      <c r="W104" s="144"/>
      <c r="X104" s="104" t="str">
        <f t="shared" si="89"/>
        <v>Kn&lt;0.01</v>
      </c>
      <c r="Y104" s="145" t="str">
        <f t="shared" si="90"/>
        <v>ERROR</v>
      </c>
      <c r="Z104" s="145"/>
      <c r="AA104" s="142">
        <f t="shared" si="70"/>
        <v>1.2598894497181274</v>
      </c>
      <c r="AB104" s="142"/>
      <c r="AC104" s="142"/>
      <c r="AD104" s="141">
        <f t="shared" si="91"/>
        <v>3.8095238095238091E-3</v>
      </c>
      <c r="AE104" s="141"/>
      <c r="AF104" s="141">
        <f t="shared" si="92"/>
        <v>8.5292871961155673E-4</v>
      </c>
      <c r="AG104" s="141"/>
      <c r="AH104" s="141">
        <f t="shared" si="93"/>
        <v>1.7268861603958879E-5</v>
      </c>
      <c r="AI104" s="141"/>
      <c r="AJ104" s="42">
        <f t="shared" si="71"/>
        <v>1.26</v>
      </c>
      <c r="AK104" s="104">
        <f>VLOOKUP(AJ104,'Data Table'!$E$3:$G$5002,2,TRUE)</f>
        <v>1.52756</v>
      </c>
      <c r="AL104" s="104">
        <f>VLOOKUP(AJ104,'Data Table'!$E$3:$G$5002,3,TRUE)</f>
        <v>0.36588999999999999</v>
      </c>
      <c r="AM104" s="99">
        <f t="shared" si="94"/>
        <v>5.5071981012575176E-3</v>
      </c>
      <c r="AN104" s="146">
        <f t="shared" si="72"/>
        <v>3.7642349247157358E-14</v>
      </c>
      <c r="AO104" s="147"/>
      <c r="AP104" s="137">
        <f t="shared" si="95"/>
        <v>3.4244431903543306E-14</v>
      </c>
      <c r="AQ104" s="138"/>
      <c r="AR104" s="139">
        <f t="shared" si="96"/>
        <v>2.0546659142125983E-6</v>
      </c>
      <c r="AS104" s="140"/>
      <c r="AT104" s="89"/>
      <c r="AU104" s="104">
        <f t="shared" si="73"/>
        <v>0</v>
      </c>
      <c r="AV104" s="104">
        <f t="shared" si="74"/>
        <v>12.488306250000001</v>
      </c>
      <c r="AW104" s="141">
        <f t="shared" si="75"/>
        <v>1.9050804399898368E-5</v>
      </c>
      <c r="AX104" s="141"/>
      <c r="AY104" s="141">
        <f t="shared" si="76"/>
        <v>1.673216426684511E-5</v>
      </c>
      <c r="AZ104" s="141"/>
      <c r="BA104" s="141">
        <f t="shared" si="77"/>
        <v>1.3734858204380454E-5</v>
      </c>
      <c r="BB104" s="141"/>
      <c r="BC104" s="141">
        <f t="shared" si="78"/>
        <v>2.0891293931471217E-5</v>
      </c>
      <c r="BD104" s="141"/>
      <c r="BE104" s="141">
        <f t="shared" si="79"/>
        <v>1.7268861603958879E-5</v>
      </c>
      <c r="BF104" s="141"/>
      <c r="BG104" s="139">
        <f t="shared" si="80"/>
        <v>3.7421103974331213E-10</v>
      </c>
      <c r="BH104" s="140"/>
    </row>
    <row r="105" spans="2:60" x14ac:dyDescent="0.25">
      <c r="B105" s="104">
        <v>273</v>
      </c>
      <c r="C105" s="104">
        <v>330</v>
      </c>
      <c r="D105" s="104">
        <v>91192.5</v>
      </c>
      <c r="E105" s="98">
        <v>9.9999999999999995E-8</v>
      </c>
      <c r="F105" s="105">
        <f t="shared" si="81"/>
        <v>91.192499999999995</v>
      </c>
      <c r="G105" s="98">
        <v>5.0000000000000004E-6</v>
      </c>
      <c r="H105" s="105">
        <f t="shared" si="82"/>
        <v>1.2087912087912087</v>
      </c>
      <c r="I105" s="105">
        <f t="shared" si="65"/>
        <v>0.23269295650368524</v>
      </c>
      <c r="J105" s="105">
        <f t="shared" si="83"/>
        <v>1.0451113537576835</v>
      </c>
      <c r="K105" s="105">
        <f t="shared" si="84"/>
        <v>95306.317127547547</v>
      </c>
      <c r="L105" s="105">
        <f t="shared" si="97"/>
        <v>4.1138171275475468</v>
      </c>
      <c r="M105" s="98">
        <f t="shared" si="85"/>
        <v>11399999.999999998</v>
      </c>
      <c r="N105" s="98">
        <f t="shared" si="86"/>
        <v>822763425.50950933</v>
      </c>
      <c r="O105" s="98">
        <f t="shared" si="87"/>
        <v>3.1415926535897928E-14</v>
      </c>
      <c r="P105" s="98">
        <f t="shared" si="66"/>
        <v>2.4194284500460509E+25</v>
      </c>
      <c r="Q105" s="98">
        <f t="shared" si="67"/>
        <v>1.1638857142524661</v>
      </c>
      <c r="R105" s="142">
        <f t="shared" si="68"/>
        <v>446.67763914493332</v>
      </c>
      <c r="S105" s="142"/>
      <c r="T105" s="139">
        <f t="shared" si="69"/>
        <v>3.1193374659878033E-17</v>
      </c>
      <c r="U105" s="140"/>
      <c r="V105" s="143">
        <f t="shared" si="88"/>
        <v>3.1193374659878034E-10</v>
      </c>
      <c r="W105" s="144"/>
      <c r="X105" s="104" t="str">
        <f t="shared" si="89"/>
        <v>Kn&lt;0.01</v>
      </c>
      <c r="Y105" s="145" t="str">
        <f t="shared" si="90"/>
        <v>ERROR</v>
      </c>
      <c r="Z105" s="145"/>
      <c r="AA105" s="142">
        <f t="shared" si="70"/>
        <v>1.3339505779151615</v>
      </c>
      <c r="AB105" s="142"/>
      <c r="AC105" s="142"/>
      <c r="AD105" s="141">
        <f t="shared" si="91"/>
        <v>4.1758241758241745E-3</v>
      </c>
      <c r="AE105" s="141"/>
      <c r="AF105" s="141">
        <f t="shared" si="92"/>
        <v>9.0222707515366857E-4</v>
      </c>
      <c r="AG105" s="141"/>
      <c r="AH105" s="141">
        <f t="shared" si="93"/>
        <v>1.726950909250833E-5</v>
      </c>
      <c r="AI105" s="141"/>
      <c r="AJ105" s="42">
        <f t="shared" si="71"/>
        <v>1.33</v>
      </c>
      <c r="AK105" s="104">
        <f>VLOOKUP(AJ105,'Data Table'!$E$3:$G$5002,2,TRUE)</f>
        <v>1.54128</v>
      </c>
      <c r="AL105" s="104">
        <f>VLOOKUP(AJ105,'Data Table'!$E$3:$G$5002,3,TRUE)</f>
        <v>0.35864499999999999</v>
      </c>
      <c r="AM105" s="99">
        <f t="shared" si="94"/>
        <v>6.1125350563457958E-3</v>
      </c>
      <c r="AN105" s="146">
        <f t="shared" si="72"/>
        <v>4.4237539912490363E-14</v>
      </c>
      <c r="AO105" s="147"/>
      <c r="AP105" s="137">
        <f t="shared" si="95"/>
        <v>3.8008491186699547E-14</v>
      </c>
      <c r="AQ105" s="138"/>
      <c r="AR105" s="139">
        <f t="shared" si="96"/>
        <v>2.2805094712019731E-6</v>
      </c>
      <c r="AS105" s="140"/>
      <c r="AT105" s="89"/>
      <c r="AU105" s="104">
        <f t="shared" si="73"/>
        <v>0</v>
      </c>
      <c r="AV105" s="104">
        <f t="shared" si="74"/>
        <v>13.2229125</v>
      </c>
      <c r="AW105" s="141">
        <f t="shared" si="75"/>
        <v>1.9051475320202219E-5</v>
      </c>
      <c r="AX105" s="141"/>
      <c r="AY105" s="141">
        <f t="shared" si="76"/>
        <v>1.6732802017572416E-5</v>
      </c>
      <c r="AZ105" s="141"/>
      <c r="BA105" s="141">
        <f t="shared" si="77"/>
        <v>1.3734940565457448E-5</v>
      </c>
      <c r="BB105" s="141"/>
      <c r="BC105" s="141">
        <f t="shared" si="78"/>
        <v>2.0892188845319999E-5</v>
      </c>
      <c r="BD105" s="141"/>
      <c r="BE105" s="141">
        <f t="shared" si="79"/>
        <v>1.726950909250833E-5</v>
      </c>
      <c r="BF105" s="141"/>
      <c r="BG105" s="139">
        <f t="shared" si="80"/>
        <v>3.7420402449947462E-10</v>
      </c>
      <c r="BH105" s="140"/>
    </row>
    <row r="106" spans="2:60" x14ac:dyDescent="0.25">
      <c r="B106" s="104">
        <v>273</v>
      </c>
      <c r="C106" s="104">
        <v>335</v>
      </c>
      <c r="D106" s="104">
        <v>96258.75</v>
      </c>
      <c r="E106" s="98">
        <v>9.9999999999999995E-8</v>
      </c>
      <c r="F106" s="105">
        <f t="shared" si="81"/>
        <v>96.258750000000006</v>
      </c>
      <c r="G106" s="98">
        <v>5.0000000000000004E-6</v>
      </c>
      <c r="H106" s="105">
        <f t="shared" si="82"/>
        <v>1.2271062271062272</v>
      </c>
      <c r="I106" s="105">
        <f t="shared" si="65"/>
        <v>0.22509521332280047</v>
      </c>
      <c r="J106" s="105">
        <f t="shared" si="83"/>
        <v>1.0471453023699755</v>
      </c>
      <c r="K106" s="105">
        <f t="shared" si="84"/>
        <v>100796.89787450588</v>
      </c>
      <c r="L106" s="105">
        <f t="shared" si="97"/>
        <v>4.538147874505885</v>
      </c>
      <c r="M106" s="98">
        <f t="shared" si="85"/>
        <v>12399999.999999998</v>
      </c>
      <c r="N106" s="98">
        <f t="shared" si="86"/>
        <v>907629574.90117693</v>
      </c>
      <c r="O106" s="98">
        <f t="shared" si="87"/>
        <v>3.1415926535897928E-14</v>
      </c>
      <c r="P106" s="98">
        <f t="shared" si="66"/>
        <v>2.553841141715276E+25</v>
      </c>
      <c r="Q106" s="98">
        <f t="shared" si="67"/>
        <v>1.2285460317109365</v>
      </c>
      <c r="R106" s="142">
        <f t="shared" si="68"/>
        <v>446.67763914493332</v>
      </c>
      <c r="S106" s="142"/>
      <c r="T106" s="139">
        <f t="shared" si="69"/>
        <v>2.9549400398630309E-17</v>
      </c>
      <c r="U106" s="140"/>
      <c r="V106" s="143">
        <f t="shared" si="88"/>
        <v>2.9549400398630312E-10</v>
      </c>
      <c r="W106" s="144"/>
      <c r="X106" s="104" t="str">
        <f t="shared" si="89"/>
        <v>Kn&lt;0.01</v>
      </c>
      <c r="Y106" s="145" t="str">
        <f t="shared" si="90"/>
        <v>ERROR</v>
      </c>
      <c r="Z106" s="145"/>
      <c r="AA106" s="142">
        <f t="shared" si="70"/>
        <v>1.4080061084952411</v>
      </c>
      <c r="AB106" s="142"/>
      <c r="AC106" s="142"/>
      <c r="AD106" s="141">
        <f t="shared" si="91"/>
        <v>4.5421245421245413E-3</v>
      </c>
      <c r="AE106" s="141"/>
      <c r="AF106" s="141">
        <f t="shared" si="92"/>
        <v>9.4290604739951105E-4</v>
      </c>
      <c r="AG106" s="141"/>
      <c r="AH106" s="141">
        <f t="shared" si="93"/>
        <v>1.7270157123851126E-5</v>
      </c>
      <c r="AI106" s="141"/>
      <c r="AJ106" s="42">
        <f t="shared" si="71"/>
        <v>1.41</v>
      </c>
      <c r="AK106" s="104">
        <f>VLOOKUP(AJ106,'Data Table'!$E$3:$G$5002,2,TRUE)</f>
        <v>1.5570299999999999</v>
      </c>
      <c r="AL106" s="104">
        <f>VLOOKUP(AJ106,'Data Table'!$E$3:$G$5002,3,TRUE)</f>
        <v>0.35048000000000001</v>
      </c>
      <c r="AM106" s="99">
        <f t="shared" si="94"/>
        <v>6.7417544643315931E-3</v>
      </c>
      <c r="AN106" s="146">
        <f t="shared" si="72"/>
        <v>5.1501945133065586E-14</v>
      </c>
      <c r="AO106" s="147"/>
      <c r="AP106" s="137">
        <f t="shared" si="95"/>
        <v>4.1921054485310024E-14</v>
      </c>
      <c r="AQ106" s="138"/>
      <c r="AR106" s="139">
        <f t="shared" si="96"/>
        <v>2.5152632691186015E-6</v>
      </c>
      <c r="AS106" s="140"/>
      <c r="AT106" s="89"/>
      <c r="AU106" s="104">
        <f t="shared" si="73"/>
        <v>0</v>
      </c>
      <c r="AV106" s="104">
        <f t="shared" si="74"/>
        <v>13.95751875</v>
      </c>
      <c r="AW106" s="141">
        <f t="shared" si="75"/>
        <v>1.9052146902239847E-5</v>
      </c>
      <c r="AX106" s="141"/>
      <c r="AY106" s="141">
        <f t="shared" si="76"/>
        <v>1.673344027480638E-5</v>
      </c>
      <c r="AZ106" s="141"/>
      <c r="BA106" s="141">
        <f t="shared" si="77"/>
        <v>1.3735025814991488E-5</v>
      </c>
      <c r="BB106" s="141"/>
      <c r="BC106" s="141">
        <f t="shared" si="78"/>
        <v>2.0893084540894001E-5</v>
      </c>
      <c r="BD106" s="141"/>
      <c r="BE106" s="141">
        <f t="shared" si="79"/>
        <v>1.7270157123851126E-5</v>
      </c>
      <c r="BF106" s="141"/>
      <c r="BG106" s="139">
        <f t="shared" si="80"/>
        <v>3.7419700376973873E-10</v>
      </c>
      <c r="BH106" s="140"/>
    </row>
    <row r="107" spans="2:60" x14ac:dyDescent="0.25">
      <c r="B107" s="104">
        <v>273</v>
      </c>
      <c r="C107" s="104">
        <v>340</v>
      </c>
      <c r="D107" s="104">
        <v>101325</v>
      </c>
      <c r="E107" s="98">
        <v>9.9999999999999995E-8</v>
      </c>
      <c r="F107" s="105">
        <f t="shared" si="81"/>
        <v>101.325</v>
      </c>
      <c r="G107" s="98">
        <v>5.0000000000000004E-6</v>
      </c>
      <c r="H107" s="105">
        <f t="shared" si="82"/>
        <v>1.2454212454212454</v>
      </c>
      <c r="I107" s="105">
        <f t="shared" si="65"/>
        <v>0.21896082075303583</v>
      </c>
      <c r="J107" s="105">
        <f t="shared" si="83"/>
        <v>1.04922958710327</v>
      </c>
      <c r="K107" s="105">
        <f t="shared" si="84"/>
        <v>106313.18791323883</v>
      </c>
      <c r="L107" s="105">
        <f t="shared" si="97"/>
        <v>4.9881879132388276</v>
      </c>
      <c r="M107" s="98">
        <f t="shared" si="85"/>
        <v>13399999.999999998</v>
      </c>
      <c r="N107" s="98">
        <f t="shared" si="86"/>
        <v>997637582.6477654</v>
      </c>
      <c r="O107" s="98">
        <f t="shared" si="87"/>
        <v>3.1415926535897928E-14</v>
      </c>
      <c r="P107" s="98">
        <f t="shared" si="66"/>
        <v>2.6882538333845011E+25</v>
      </c>
      <c r="Q107" s="98">
        <f t="shared" si="67"/>
        <v>1.2932063491694068</v>
      </c>
      <c r="R107" s="142">
        <f t="shared" si="68"/>
        <v>446.67763914493332</v>
      </c>
      <c r="S107" s="142"/>
      <c r="T107" s="139">
        <f t="shared" si="69"/>
        <v>2.8069822036279457E-17</v>
      </c>
      <c r="U107" s="140"/>
      <c r="V107" s="143">
        <f t="shared" si="88"/>
        <v>2.806982203627946E-10</v>
      </c>
      <c r="W107" s="144"/>
      <c r="X107" s="104" t="str">
        <f t="shared" si="89"/>
        <v>Kn&lt;0.01</v>
      </c>
      <c r="Y107" s="145" t="str">
        <f t="shared" si="90"/>
        <v>ERROR</v>
      </c>
      <c r="Z107" s="145"/>
      <c r="AA107" s="142">
        <f t="shared" si="70"/>
        <v>1.4820560351061294</v>
      </c>
      <c r="AB107" s="142"/>
      <c r="AC107" s="142"/>
      <c r="AD107" s="141">
        <f t="shared" si="91"/>
        <v>4.9084249084249071E-3</v>
      </c>
      <c r="AE107" s="141"/>
      <c r="AF107" s="141">
        <f t="shared" si="92"/>
        <v>9.8459174206539887E-4</v>
      </c>
      <c r="AG107" s="141"/>
      <c r="AH107" s="141">
        <f t="shared" si="93"/>
        <v>1.7270805697987266E-5</v>
      </c>
      <c r="AI107" s="141"/>
      <c r="AJ107" s="42">
        <f t="shared" si="71"/>
        <v>1.48</v>
      </c>
      <c r="AK107" s="104">
        <f>VLOOKUP(AJ107,'Data Table'!$E$3:$G$5002,2,TRUE)</f>
        <v>1.57124</v>
      </c>
      <c r="AL107" s="104">
        <f>VLOOKUP(AJ107,'Data Table'!$E$3:$G$5002,3,TRUE)</f>
        <v>0.34404000000000001</v>
      </c>
      <c r="AM107" s="99">
        <f t="shared" si="94"/>
        <v>7.373574610173371E-3</v>
      </c>
      <c r="AN107" s="146">
        <f t="shared" si="72"/>
        <v>5.9293238876875836E-14</v>
      </c>
      <c r="AO107" s="147"/>
      <c r="AP107" s="137">
        <f t="shared" si="95"/>
        <v>4.5849789490252934E-14</v>
      </c>
      <c r="AQ107" s="138"/>
      <c r="AR107" s="139">
        <f t="shared" si="96"/>
        <v>2.750987369415176E-6</v>
      </c>
      <c r="AS107" s="140"/>
      <c r="AT107" s="89"/>
      <c r="AU107" s="104">
        <f t="shared" si="73"/>
        <v>0</v>
      </c>
      <c r="AV107" s="104">
        <f t="shared" si="74"/>
        <v>14.692125000000001</v>
      </c>
      <c r="AW107" s="141">
        <f t="shared" si="75"/>
        <v>1.9052819146011248E-5</v>
      </c>
      <c r="AX107" s="141"/>
      <c r="AY107" s="141">
        <f t="shared" si="76"/>
        <v>1.6734079038547005E-5</v>
      </c>
      <c r="AZ107" s="141"/>
      <c r="BA107" s="141">
        <f t="shared" si="77"/>
        <v>1.3735113952982575E-5</v>
      </c>
      <c r="BB107" s="141"/>
      <c r="BC107" s="141">
        <f t="shared" si="78"/>
        <v>2.0893981018193209E-5</v>
      </c>
      <c r="BD107" s="141"/>
      <c r="BE107" s="141">
        <f t="shared" si="79"/>
        <v>1.7270805697987266E-5</v>
      </c>
      <c r="BF107" s="141"/>
      <c r="BG107" s="139">
        <f t="shared" si="80"/>
        <v>3.7418997755506059E-10</v>
      </c>
      <c r="BH107" s="140"/>
    </row>
    <row r="109" spans="2:60" x14ac:dyDescent="0.25">
      <c r="J109" s="112"/>
    </row>
    <row r="110" spans="2:60" x14ac:dyDescent="0.25">
      <c r="E110" s="100"/>
    </row>
    <row r="111" spans="2:60" x14ac:dyDescent="0.25">
      <c r="D111" s="113"/>
    </row>
    <row r="132" spans="2:60" x14ac:dyDescent="0.25">
      <c r="B132" s="148" t="s">
        <v>150</v>
      </c>
      <c r="C132" s="149"/>
      <c r="D132" s="150"/>
      <c r="E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36"/>
      <c r="AA132" s="36"/>
      <c r="AB132" s="36"/>
      <c r="AC132" s="36"/>
      <c r="AD132" s="11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1"/>
      <c r="AR132" s="100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100"/>
      <c r="BF132" s="100"/>
      <c r="BG132" s="100"/>
      <c r="BH132" s="100"/>
    </row>
    <row r="133" spans="2:60" x14ac:dyDescent="0.25">
      <c r="B133" s="151"/>
      <c r="C133" s="152"/>
      <c r="D133" s="153"/>
      <c r="E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26"/>
      <c r="X133" s="25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1"/>
      <c r="AR133" s="100"/>
      <c r="AS133" s="100"/>
      <c r="AT133" s="100"/>
      <c r="AU133" s="100"/>
      <c r="AV133" s="100"/>
      <c r="AW133" s="100"/>
      <c r="AX133" s="100"/>
      <c r="AY133" s="100"/>
      <c r="AZ133" s="100"/>
      <c r="BA133" s="100"/>
      <c r="BB133" s="100"/>
      <c r="BC133" s="100"/>
      <c r="BD133" s="100"/>
      <c r="BE133" s="100"/>
      <c r="BF133" s="100"/>
      <c r="BG133" s="100"/>
      <c r="BH133" s="100"/>
    </row>
    <row r="134" spans="2:60" x14ac:dyDescent="0.25">
      <c r="B134" s="100"/>
      <c r="C134" s="100"/>
      <c r="D134" s="100"/>
      <c r="E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54"/>
      <c r="AL134" s="154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  <c r="AZ134" s="100"/>
      <c r="BA134" s="100"/>
      <c r="BB134" s="100"/>
      <c r="BC134" s="100"/>
      <c r="BD134" s="100"/>
      <c r="BE134" s="100"/>
      <c r="BF134" s="100"/>
      <c r="BG134" s="100"/>
      <c r="BH134" s="100"/>
    </row>
    <row r="135" spans="2:60" ht="30" x14ac:dyDescent="0.25">
      <c r="B135" s="38" t="s">
        <v>133</v>
      </c>
      <c r="C135" s="38" t="s">
        <v>134</v>
      </c>
      <c r="D135" s="38" t="s">
        <v>135</v>
      </c>
      <c r="E135" s="38" t="s">
        <v>137</v>
      </c>
      <c r="F135" s="38" t="s">
        <v>149</v>
      </c>
      <c r="G135" s="38" t="s">
        <v>136</v>
      </c>
      <c r="H135" s="38" t="s">
        <v>128</v>
      </c>
      <c r="I135" s="107" t="s">
        <v>139</v>
      </c>
      <c r="J135" s="38" t="s">
        <v>46</v>
      </c>
      <c r="K135" s="38" t="s">
        <v>138</v>
      </c>
      <c r="L135" s="38" t="s">
        <v>140</v>
      </c>
      <c r="M135" s="38" t="s">
        <v>12</v>
      </c>
      <c r="N135" s="38" t="s">
        <v>141</v>
      </c>
      <c r="O135" s="38" t="s">
        <v>142</v>
      </c>
      <c r="P135" s="38" t="s">
        <v>49</v>
      </c>
      <c r="Q135" s="101" t="s">
        <v>50</v>
      </c>
      <c r="R135" s="155" t="s">
        <v>37</v>
      </c>
      <c r="S135" s="156"/>
      <c r="T135" s="155" t="s">
        <v>38</v>
      </c>
      <c r="U135" s="157"/>
      <c r="V135" s="155" t="s">
        <v>22</v>
      </c>
      <c r="W135" s="157"/>
      <c r="X135" s="158" t="s">
        <v>23</v>
      </c>
      <c r="Y135" s="159"/>
      <c r="Z135" s="156"/>
      <c r="AA135" s="155" t="s">
        <v>27</v>
      </c>
      <c r="AB135" s="159"/>
      <c r="AC135" s="156"/>
      <c r="AD135" s="160" t="s">
        <v>24</v>
      </c>
      <c r="AE135" s="161"/>
      <c r="AF135" s="160" t="s">
        <v>25</v>
      </c>
      <c r="AG135" s="161"/>
      <c r="AH135" s="155" t="s">
        <v>39</v>
      </c>
      <c r="AI135" s="156"/>
      <c r="AJ135" s="102"/>
      <c r="AK135" s="106" t="s">
        <v>28</v>
      </c>
      <c r="AL135" s="106" t="s">
        <v>29</v>
      </c>
      <c r="AM135" s="103" t="s">
        <v>53</v>
      </c>
      <c r="AN135" s="155" t="s">
        <v>40</v>
      </c>
      <c r="AO135" s="156"/>
      <c r="AP135" s="155" t="s">
        <v>41</v>
      </c>
      <c r="AQ135" s="156"/>
      <c r="AR135" s="162" t="s">
        <v>56</v>
      </c>
      <c r="AS135" s="163"/>
      <c r="AT135" s="14"/>
      <c r="AU135" s="107" t="s">
        <v>123</v>
      </c>
      <c r="AV135" s="107" t="s">
        <v>122</v>
      </c>
      <c r="AW135" s="164" t="s">
        <v>116</v>
      </c>
      <c r="AX135" s="164"/>
      <c r="AY135" s="164" t="s">
        <v>117</v>
      </c>
      <c r="AZ135" s="164"/>
      <c r="BA135" s="164" t="s">
        <v>118</v>
      </c>
      <c r="BB135" s="164"/>
      <c r="BC135" s="164" t="s">
        <v>119</v>
      </c>
      <c r="BD135" s="164"/>
      <c r="BE135" s="164" t="s">
        <v>120</v>
      </c>
      <c r="BF135" s="164"/>
      <c r="BG135" s="164" t="s">
        <v>121</v>
      </c>
      <c r="BH135" s="164"/>
    </row>
    <row r="136" spans="2:60" x14ac:dyDescent="0.25">
      <c r="B136" s="104">
        <v>248</v>
      </c>
      <c r="C136" s="104">
        <f>H136*B136</f>
        <v>272.8</v>
      </c>
      <c r="D136" s="104">
        <v>50662.5</v>
      </c>
      <c r="E136" s="98">
        <v>9.9999999999999995E-8</v>
      </c>
      <c r="F136" s="105">
        <f>D136/1000</f>
        <v>50.662500000000001</v>
      </c>
      <c r="G136" s="98">
        <v>5.0000000000000004E-6</v>
      </c>
      <c r="H136" s="105">
        <v>1.1000000000000001</v>
      </c>
      <c r="I136" s="105">
        <f t="shared" ref="I136:I146" si="98">AL136/AK136</f>
        <v>0.28970438891613876</v>
      </c>
      <c r="J136" s="105">
        <f>H136^I136</f>
        <v>1.0279965154608439</v>
      </c>
      <c r="K136" s="105">
        <f>J136*D136</f>
        <v>52080.873464535005</v>
      </c>
      <c r="L136" s="105">
        <f>(K136-D136)/1000</f>
        <v>1.418373464535005</v>
      </c>
      <c r="M136" s="98">
        <f>(C136-B136)/G136</f>
        <v>4960000.0000000019</v>
      </c>
      <c r="N136" s="98">
        <f>(K136-D136)/G136</f>
        <v>283674692.90700096</v>
      </c>
      <c r="O136" s="98">
        <f>PI()*(E136^2)</f>
        <v>3.1415926535897928E-14</v>
      </c>
      <c r="P136" s="98">
        <f t="shared" ref="P136:P146" si="99">D136/($G$7*B136)</f>
        <v>1.4796235816813886E+25</v>
      </c>
      <c r="Q136" s="98">
        <f t="shared" ref="Q136:Q146" si="100">P136*$G$10</f>
        <v>0.7117849462162259</v>
      </c>
      <c r="R136" s="142">
        <f t="shared" ref="R136:R146" si="101">SQRT((8*$G$4*B136)/(PI()*$G$6))</f>
        <v>425.73438597838276</v>
      </c>
      <c r="S136" s="142"/>
      <c r="T136" s="139">
        <f t="shared" ref="T136:T146" si="102">($G$7*B136)/(SQRT(2)*PI()*(AH136^2)*D136)</f>
        <v>5.8054695951414342E-17</v>
      </c>
      <c r="U136" s="140"/>
      <c r="V136" s="143">
        <f>T136/E136</f>
        <v>5.805469595141434E-10</v>
      </c>
      <c r="W136" s="144"/>
      <c r="X136" s="104" t="str">
        <f>IF(V136&gt;=10,"Kn&gt;10",IF(V136&gt;=0.1,"0.1&lt;Kn&lt;10",IF(V136&gt;=0.01,"0.01&lt;Kn&lt;0.1","Kn&lt;0.01")))</f>
        <v>Kn&lt;0.01</v>
      </c>
      <c r="Y136" s="145" t="str">
        <f>IF(V136&gt;10,"Free Molecular",IF(V136&gt;=0.1,"Transitional",IF(V136&gt;=0.01,"Viscous","ERROR")))</f>
        <v>ERROR</v>
      </c>
      <c r="Z136" s="145"/>
      <c r="AA136" s="142">
        <f t="shared" ref="AA136:AA146" si="103">((E136*D136)/AH136)*SQRT(($G$10/(2*$G$7*B136)))</f>
        <v>0.82952493421804308</v>
      </c>
      <c r="AB136" s="142"/>
      <c r="AC136" s="142"/>
      <c r="AD136" s="141">
        <f>(E136/B136)*M136</f>
        <v>2.0000000000000005E-3</v>
      </c>
      <c r="AE136" s="141"/>
      <c r="AF136" s="141">
        <f>(E136/D136)*N136</f>
        <v>5.5993030921687827E-4</v>
      </c>
      <c r="AG136" s="141"/>
      <c r="AH136" s="141">
        <f>BE136</f>
        <v>1.6187257119566374E-5</v>
      </c>
      <c r="AI136" s="141"/>
      <c r="AJ136" s="42">
        <f t="shared" ref="AJ136:AJ146" si="104">MROUND(AA136,0.01)</f>
        <v>0.83000000000000007</v>
      </c>
      <c r="AK136" s="104">
        <f>VLOOKUP(AJ136,'Data Table'!$E$3:$G$5002,2,TRUE)</f>
        <v>1.4475099999999999</v>
      </c>
      <c r="AL136" s="104">
        <f>VLOOKUP(AJ136,'Data Table'!$E$3:$G$5002,3,TRUE)</f>
        <v>0.41935</v>
      </c>
      <c r="AM136" s="99">
        <f>(AK136*AD136)-(AL136*AF136)</f>
        <v>2.6602132248299023E-3</v>
      </c>
      <c r="AN136" s="146">
        <f t="shared" ref="AN136:AN146" si="105">AM136*O136*D136*(SQRT($G$10/(2*$G$7*B136)))</f>
        <v>1.1221968123951514E-14</v>
      </c>
      <c r="AO136" s="147"/>
      <c r="AP136" s="137">
        <f>AN136/Q136</f>
        <v>1.576595316268814E-14</v>
      </c>
      <c r="AQ136" s="138"/>
      <c r="AR136" s="139">
        <f>(AP136*(100^3))*60</f>
        <v>9.4595718976128849E-7</v>
      </c>
      <c r="AS136" s="140"/>
      <c r="AT136" s="89"/>
      <c r="AU136" s="104">
        <f t="shared" ref="AU136:AU146" si="106">B136-273</f>
        <v>-25</v>
      </c>
      <c r="AV136" s="104">
        <f t="shared" ref="AV136:AV146" si="107">D136*$BB$3</f>
        <v>7.3460625000000004</v>
      </c>
      <c r="AW136" s="141">
        <f t="shared" ref="AW136:AW146" si="108">($AU$5+($AU$6*$AU136)+($AU$7*($AU136^2))+($AU$8*$AV136)+($AU$9*($AV136^2)))*0.001</f>
        <v>1.7364922611317001E-5</v>
      </c>
      <c r="AX136" s="141"/>
      <c r="AY136" s="141">
        <f t="shared" ref="AY136:AY146" si="109">($AW$5+($AW$6*$AU136)+($AW$7*($AU136^2))+($AW$8*$AV136)+($AW$9*($AV136^2)))*0.001</f>
        <v>1.582244044394047E-5</v>
      </c>
      <c r="AZ136" s="141"/>
      <c r="BA136" s="141">
        <f t="shared" ref="BA136:BA146" si="110">($AU$12+($AU$13*$AU136)+($AU$14*($AU136^2))+($AU$15*$AV136)+($AU$16*($AV136^2)))*0.001</f>
        <v>1.2702146928638867E-5</v>
      </c>
      <c r="BB136" s="141"/>
      <c r="BC136" s="141">
        <f t="shared" ref="BC136:BC146" si="111">($AW$12+($AW$13*$AU136)+($AW$14*($AU136^2))+($AW$15*$AV136)+($AW$16*($AV136^2)))*0.001</f>
        <v>1.9108906922835802E-5</v>
      </c>
      <c r="BD136" s="141"/>
      <c r="BE136" s="141">
        <f t="shared" ref="BE136:BE146" si="112">IF($G$5="Dry Air",($BA$8*AW136)+($BA$9*AY136)+($BA$10*BA136)+($BA$11*BC136),BC136)</f>
        <v>1.6187257119566374E-5</v>
      </c>
      <c r="BF136" s="141"/>
      <c r="BG136" s="139">
        <f t="shared" ref="BG136:BG146" si="113">SQRT(($G$10*R136)/(2*(SQRT(2))*PI()*BE136))</f>
        <v>3.7734106948271663E-10</v>
      </c>
      <c r="BH136" s="140"/>
    </row>
    <row r="137" spans="2:60" x14ac:dyDescent="0.25">
      <c r="B137" s="104">
        <f>B136+5</f>
        <v>253</v>
      </c>
      <c r="C137" s="104">
        <f t="shared" ref="C137:C146" si="114">H137*B137</f>
        <v>278.3</v>
      </c>
      <c r="D137" s="104">
        <v>55728.75</v>
      </c>
      <c r="E137" s="98">
        <v>9.9999999999999995E-8</v>
      </c>
      <c r="F137" s="105">
        <f t="shared" ref="F137:F146" si="115">D137/1000</f>
        <v>55.728749999999998</v>
      </c>
      <c r="G137" s="98">
        <v>5.0000000000000004E-6</v>
      </c>
      <c r="H137" s="105">
        <v>1.1000000000000001</v>
      </c>
      <c r="I137" s="105">
        <f t="shared" si="98"/>
        <v>0.28174377199783196</v>
      </c>
      <c r="J137" s="105">
        <f t="shared" ref="J137:J146" si="116">H137^I137</f>
        <v>1.0272168417130763</v>
      </c>
      <c r="K137" s="105">
        <f t="shared" ref="K137:K146" si="117">J137*D137</f>
        <v>57245.510567617595</v>
      </c>
      <c r="L137" s="105">
        <f>(K137-D137)/1000</f>
        <v>1.5167605676175955</v>
      </c>
      <c r="M137" s="98">
        <f t="shared" ref="M137:M146" si="118">(C137-B137)/G137</f>
        <v>5060000.0000000019</v>
      </c>
      <c r="N137" s="98">
        <f t="shared" ref="N137:N146" si="119">(K137-D137)/G137</f>
        <v>303352113.52351904</v>
      </c>
      <c r="O137" s="98">
        <f t="shared" ref="O137:O146" si="120">PI()*(E137^2)</f>
        <v>3.1415926535897928E-14</v>
      </c>
      <c r="P137" s="98">
        <f t="shared" si="99"/>
        <v>1.5954202098129754E+25</v>
      </c>
      <c r="Q137" s="98">
        <f t="shared" si="100"/>
        <v>0.76748985505053913</v>
      </c>
      <c r="R137" s="142">
        <f t="shared" si="101"/>
        <v>430.00464716783085</v>
      </c>
      <c r="S137" s="142"/>
      <c r="T137" s="139">
        <f t="shared" si="102"/>
        <v>5.2480989824264216E-17</v>
      </c>
      <c r="U137" s="140"/>
      <c r="V137" s="143">
        <f t="shared" ref="V137:V146" si="121">T137/E137</f>
        <v>5.2480989824264221E-10</v>
      </c>
      <c r="W137" s="144"/>
      <c r="X137" s="104" t="str">
        <f t="shared" ref="X137:X146" si="122">IF(V137&gt;=10,"Kn&gt;10",IF(V137&gt;=0.1,"0.1&lt;Kn&lt;10",IF(V137&gt;=0.01,"0.01&lt;Kn&lt;0.1","Kn&lt;0.01")))</f>
        <v>Kn&lt;0.01</v>
      </c>
      <c r="Y137" s="145" t="str">
        <f t="shared" ref="Y137:Y146" si="123">IF(V137&gt;10,"Free Molecular",IF(V137&gt;=0.1,"Transitional",IF(V137&gt;=0.01,"Viscous","ERROR")))</f>
        <v>ERROR</v>
      </c>
      <c r="Z137" s="145"/>
      <c r="AA137" s="142">
        <f t="shared" si="103"/>
        <v>0.89193244773125169</v>
      </c>
      <c r="AB137" s="142"/>
      <c r="AC137" s="142"/>
      <c r="AD137" s="141">
        <f t="shared" ref="AD137:AD146" si="124">(E137/B137)*M137</f>
        <v>2.0000000000000005E-3</v>
      </c>
      <c r="AE137" s="141"/>
      <c r="AF137" s="141">
        <f t="shared" ref="AF137:AF146" si="125">(E137/D137)*N137</f>
        <v>5.4433683426152399E-4</v>
      </c>
      <c r="AG137" s="141"/>
      <c r="AH137" s="141">
        <f t="shared" ref="AH137:AH146" si="126">BE137</f>
        <v>1.6395664067036015E-5</v>
      </c>
      <c r="AI137" s="141"/>
      <c r="AJ137" s="42">
        <f t="shared" si="104"/>
        <v>0.89</v>
      </c>
      <c r="AK137" s="104">
        <f>VLOOKUP(AJ137,'Data Table'!$E$3:$G$5002,2,TRUE)</f>
        <v>1.45753</v>
      </c>
      <c r="AL137" s="104">
        <f>VLOOKUP(AJ137,'Data Table'!$E$3:$G$5002,3,TRUE)</f>
        <v>0.41065000000000002</v>
      </c>
      <c r="AM137" s="99">
        <f t="shared" ref="AM137:AM146" si="127">(AK137*AD137)-(AL137*AF137)</f>
        <v>2.6915280790105059E-3</v>
      </c>
      <c r="AN137" s="146">
        <f t="shared" si="105"/>
        <v>1.2365445352384872E-14</v>
      </c>
      <c r="AO137" s="147"/>
      <c r="AP137" s="137">
        <f t="shared" ref="AP137:AP146" si="128">AN137/Q137</f>
        <v>1.6111542414551666E-14</v>
      </c>
      <c r="AQ137" s="138"/>
      <c r="AR137" s="139">
        <f t="shared" ref="AR137:AR146" si="129">(AP137*(100^3))*60</f>
        <v>9.6669254487310002E-7</v>
      </c>
      <c r="AS137" s="140"/>
      <c r="AT137" s="89"/>
      <c r="AU137" s="104">
        <f t="shared" si="106"/>
        <v>-20</v>
      </c>
      <c r="AV137" s="104">
        <f t="shared" si="107"/>
        <v>8.0806687499999992</v>
      </c>
      <c r="AW137" s="141">
        <f t="shared" si="108"/>
        <v>1.7710805094484452E-5</v>
      </c>
      <c r="AX137" s="141"/>
      <c r="AY137" s="141">
        <f t="shared" si="109"/>
        <v>1.5991881999121152E-5</v>
      </c>
      <c r="AZ137" s="141"/>
      <c r="BA137" s="141">
        <f t="shared" si="110"/>
        <v>1.2897353495516521E-5</v>
      </c>
      <c r="BB137" s="141"/>
      <c r="BC137" s="141">
        <f t="shared" si="111"/>
        <v>1.9468332384608075E-5</v>
      </c>
      <c r="BD137" s="141"/>
      <c r="BE137" s="141">
        <f t="shared" si="112"/>
        <v>1.6395664067036015E-5</v>
      </c>
      <c r="BF137" s="141"/>
      <c r="BG137" s="139">
        <f t="shared" si="113"/>
        <v>3.7681086168121137E-10</v>
      </c>
      <c r="BH137" s="140"/>
    </row>
    <row r="138" spans="2:60" x14ac:dyDescent="0.25">
      <c r="B138" s="104">
        <f t="shared" ref="B138:B146" si="130">B137+5</f>
        <v>258</v>
      </c>
      <c r="C138" s="104">
        <f t="shared" si="114"/>
        <v>283.8</v>
      </c>
      <c r="D138" s="104">
        <v>60795</v>
      </c>
      <c r="E138" s="98">
        <v>9.9999999999999995E-8</v>
      </c>
      <c r="F138" s="105">
        <f t="shared" si="115"/>
        <v>60.795000000000002</v>
      </c>
      <c r="G138" s="98">
        <v>5.0000000000000004E-6</v>
      </c>
      <c r="H138" s="105">
        <v>1.1000000000000001</v>
      </c>
      <c r="I138" s="105">
        <f t="shared" si="98"/>
        <v>0.27431005110732537</v>
      </c>
      <c r="J138" s="105">
        <f t="shared" si="116"/>
        <v>1.0264893068166505</v>
      </c>
      <c r="K138" s="105">
        <f t="shared" si="117"/>
        <v>62405.41740791827</v>
      </c>
      <c r="L138" s="105">
        <f t="shared" ref="L138:L146" si="131">(K138-D138)/1000</f>
        <v>1.6104174079182703</v>
      </c>
      <c r="M138" s="98">
        <f t="shared" si="118"/>
        <v>5160000.0000000019</v>
      </c>
      <c r="N138" s="98">
        <f t="shared" si="119"/>
        <v>322083481.58365405</v>
      </c>
      <c r="O138" s="98">
        <f t="shared" si="120"/>
        <v>3.1415926535897928E-14</v>
      </c>
      <c r="P138" s="98">
        <f t="shared" si="99"/>
        <v>1.7067285965441134E+25</v>
      </c>
      <c r="Q138" s="98">
        <f t="shared" si="100"/>
        <v>0.8210356588912745</v>
      </c>
      <c r="R138" s="142">
        <f t="shared" si="101"/>
        <v>434.23291649467438</v>
      </c>
      <c r="S138" s="142"/>
      <c r="T138" s="139">
        <f t="shared" si="102"/>
        <v>4.7812482357234256E-17</v>
      </c>
      <c r="U138" s="140"/>
      <c r="V138" s="143">
        <f t="shared" si="121"/>
        <v>4.781248235723426E-10</v>
      </c>
      <c r="W138" s="144"/>
      <c r="X138" s="104" t="str">
        <f t="shared" si="122"/>
        <v>Kn&lt;0.01</v>
      </c>
      <c r="Y138" s="145" t="str">
        <f t="shared" si="123"/>
        <v>ERROR</v>
      </c>
      <c r="Z138" s="145"/>
      <c r="AA138" s="142">
        <f t="shared" si="103"/>
        <v>0.95122938393268186</v>
      </c>
      <c r="AB138" s="142"/>
      <c r="AC138" s="142"/>
      <c r="AD138" s="141">
        <f t="shared" si="124"/>
        <v>2.0000000000000005E-3</v>
      </c>
      <c r="AE138" s="141"/>
      <c r="AF138" s="141">
        <f t="shared" si="125"/>
        <v>5.2978613633301093E-4</v>
      </c>
      <c r="AG138" s="141"/>
      <c r="AH138" s="141">
        <f t="shared" si="126"/>
        <v>1.6607898654338192E-5</v>
      </c>
      <c r="AI138" s="141"/>
      <c r="AJ138" s="42">
        <f t="shared" si="104"/>
        <v>0.95000000000000007</v>
      </c>
      <c r="AK138" s="104">
        <f>VLOOKUP(AJ138,'Data Table'!$E$3:$G$5002,2,TRUE)</f>
        <v>1.4675</v>
      </c>
      <c r="AL138" s="104">
        <f>VLOOKUP(AJ138,'Data Table'!$E$3:$G$5002,3,TRUE)</f>
        <v>0.40255000000000002</v>
      </c>
      <c r="AM138" s="99">
        <f t="shared" si="127"/>
        <v>2.721734590819147E-3</v>
      </c>
      <c r="AN138" s="146">
        <f t="shared" si="105"/>
        <v>1.3508141114692945E-14</v>
      </c>
      <c r="AO138" s="147"/>
      <c r="AP138" s="137">
        <f t="shared" si="128"/>
        <v>1.6452563257647447E-14</v>
      </c>
      <c r="AQ138" s="138"/>
      <c r="AR138" s="139">
        <f t="shared" si="129"/>
        <v>9.8715379545884669E-7</v>
      </c>
      <c r="AS138" s="140"/>
      <c r="AT138" s="89"/>
      <c r="AU138" s="104">
        <f t="shared" si="106"/>
        <v>-15</v>
      </c>
      <c r="AV138" s="104">
        <f t="shared" si="107"/>
        <v>8.8152749999999997</v>
      </c>
      <c r="AW138" s="141">
        <f t="shared" si="108"/>
        <v>1.8052200529385668E-5</v>
      </c>
      <c r="AX138" s="141"/>
      <c r="AY138" s="141">
        <f t="shared" si="109"/>
        <v>1.6167447760808492E-5</v>
      </c>
      <c r="AZ138" s="141"/>
      <c r="BA138" s="141">
        <f t="shared" si="110"/>
        <v>1.3098212300851221E-5</v>
      </c>
      <c r="BB138" s="141"/>
      <c r="BC138" s="141">
        <f t="shared" si="111"/>
        <v>1.9826105068105556E-5</v>
      </c>
      <c r="BD138" s="141"/>
      <c r="BE138" s="141">
        <f t="shared" si="112"/>
        <v>1.6607898654338192E-5</v>
      </c>
      <c r="BF138" s="141"/>
      <c r="BG138" s="139">
        <f t="shared" si="113"/>
        <v>3.7623168868776903E-10</v>
      </c>
      <c r="BH138" s="140"/>
    </row>
    <row r="139" spans="2:60" x14ac:dyDescent="0.25">
      <c r="B139" s="104">
        <f t="shared" si="130"/>
        <v>263</v>
      </c>
      <c r="C139" s="104">
        <f t="shared" si="114"/>
        <v>289.3</v>
      </c>
      <c r="D139" s="104">
        <v>65861.25</v>
      </c>
      <c r="E139" s="98">
        <v>9.9999999999999995E-8</v>
      </c>
      <c r="F139" s="105">
        <f t="shared" si="115"/>
        <v>65.861249999999998</v>
      </c>
      <c r="G139" s="98">
        <v>5.0000000000000004E-6</v>
      </c>
      <c r="H139" s="105">
        <v>1.1000000000000001</v>
      </c>
      <c r="I139" s="105">
        <f t="shared" si="98"/>
        <v>0.26709297604547294</v>
      </c>
      <c r="J139" s="105">
        <f t="shared" si="116"/>
        <v>1.0257834679283915</v>
      </c>
      <c r="K139" s="105">
        <f t="shared" si="117"/>
        <v>67559.381427098779</v>
      </c>
      <c r="L139" s="105">
        <f t="shared" si="131"/>
        <v>1.6981314270987786</v>
      </c>
      <c r="M139" s="98">
        <f t="shared" si="118"/>
        <v>5260000.0000000019</v>
      </c>
      <c r="N139" s="98">
        <f t="shared" si="119"/>
        <v>339626285.4197557</v>
      </c>
      <c r="O139" s="98">
        <f t="shared" si="120"/>
        <v>3.1415926535897928E-14</v>
      </c>
      <c r="P139" s="98">
        <f t="shared" si="99"/>
        <v>1.8138047252246375E+25</v>
      </c>
      <c r="Q139" s="98">
        <f t="shared" si="100"/>
        <v>0.87254550060878788</v>
      </c>
      <c r="R139" s="142">
        <f t="shared" si="101"/>
        <v>438.42040891022742</v>
      </c>
      <c r="S139" s="142"/>
      <c r="T139" s="139">
        <f t="shared" si="102"/>
        <v>4.3841772160408916E-17</v>
      </c>
      <c r="U139" s="140"/>
      <c r="V139" s="143">
        <f t="shared" si="121"/>
        <v>4.3841772160408917E-10</v>
      </c>
      <c r="W139" s="144"/>
      <c r="X139" s="104" t="str">
        <f t="shared" si="122"/>
        <v>Kn&lt;0.01</v>
      </c>
      <c r="Y139" s="145" t="str">
        <f t="shared" si="123"/>
        <v>ERROR</v>
      </c>
      <c r="Z139" s="145"/>
      <c r="AA139" s="142">
        <f t="shared" si="103"/>
        <v>1.0075480771010763</v>
      </c>
      <c r="AB139" s="142"/>
      <c r="AC139" s="142"/>
      <c r="AD139" s="141">
        <f t="shared" si="124"/>
        <v>2.0000000000000005E-3</v>
      </c>
      <c r="AE139" s="141"/>
      <c r="AF139" s="141">
        <f t="shared" si="125"/>
        <v>5.1566935856783109E-4</v>
      </c>
      <c r="AG139" s="141"/>
      <c r="AH139" s="141">
        <f t="shared" si="126"/>
        <v>1.6823960881472925E-5</v>
      </c>
      <c r="AI139" s="141"/>
      <c r="AJ139" s="42">
        <f t="shared" si="104"/>
        <v>1.01</v>
      </c>
      <c r="AK139" s="104">
        <f>VLOOKUP(AJ139,'Data Table'!$E$3:$G$5002,2,TRUE)</f>
        <v>1.4778</v>
      </c>
      <c r="AL139" s="104">
        <f>VLOOKUP(AJ139,'Data Table'!$E$3:$G$5002,3,TRUE)</f>
        <v>0.39470999999999995</v>
      </c>
      <c r="AM139" s="99">
        <f t="shared" si="127"/>
        <v>2.7520601474796918E-3</v>
      </c>
      <c r="AN139" s="146">
        <f t="shared" si="105"/>
        <v>1.4655539908691205E-14</v>
      </c>
      <c r="AO139" s="147"/>
      <c r="AP139" s="137">
        <f t="shared" si="128"/>
        <v>1.679630448895309E-14</v>
      </c>
      <c r="AQ139" s="138"/>
      <c r="AR139" s="139">
        <f t="shared" si="129"/>
        <v>1.0077782693371853E-6</v>
      </c>
      <c r="AS139" s="140"/>
      <c r="AT139" s="89"/>
      <c r="AU139" s="104">
        <f t="shared" si="106"/>
        <v>-10</v>
      </c>
      <c r="AV139" s="104">
        <f t="shared" si="107"/>
        <v>9.5498812500000003</v>
      </c>
      <c r="AW139" s="141">
        <f t="shared" si="108"/>
        <v>1.8389108916020662E-5</v>
      </c>
      <c r="AX139" s="141"/>
      <c r="AY139" s="141">
        <f t="shared" si="109"/>
        <v>1.6349137729002498E-5</v>
      </c>
      <c r="AZ139" s="141"/>
      <c r="BA139" s="141">
        <f t="shared" si="110"/>
        <v>1.3304723344642972E-5</v>
      </c>
      <c r="BB139" s="141"/>
      <c r="BC139" s="141">
        <f t="shared" si="111"/>
        <v>2.0182224973328257E-5</v>
      </c>
      <c r="BD139" s="141"/>
      <c r="BE139" s="141">
        <f t="shared" si="112"/>
        <v>1.6823960881472925E-5</v>
      </c>
      <c r="BF139" s="141"/>
      <c r="BG139" s="139">
        <f t="shared" si="113"/>
        <v>3.7560606868360929E-10</v>
      </c>
      <c r="BH139" s="140"/>
    </row>
    <row r="140" spans="2:60" x14ac:dyDescent="0.25">
      <c r="B140" s="104">
        <f t="shared" si="130"/>
        <v>268</v>
      </c>
      <c r="C140" s="104">
        <f t="shared" si="114"/>
        <v>294.8</v>
      </c>
      <c r="D140" s="104">
        <v>70927.5</v>
      </c>
      <c r="E140" s="98">
        <v>9.9999999999999995E-8</v>
      </c>
      <c r="F140" s="105">
        <f t="shared" si="115"/>
        <v>70.927499999999995</v>
      </c>
      <c r="G140" s="98">
        <v>5.0000000000000004E-6</v>
      </c>
      <c r="H140" s="105">
        <v>1.1000000000000001</v>
      </c>
      <c r="I140" s="105">
        <f t="shared" si="98"/>
        <v>0.26129856163462828</v>
      </c>
      <c r="J140" s="105">
        <f t="shared" si="116"/>
        <v>1.0252171183012264</v>
      </c>
      <c r="K140" s="105">
        <f t="shared" si="117"/>
        <v>72716.087158310242</v>
      </c>
      <c r="L140" s="105">
        <f t="shared" si="131"/>
        <v>1.7885871583102417</v>
      </c>
      <c r="M140" s="98">
        <f t="shared" si="118"/>
        <v>5360000.0000000019</v>
      </c>
      <c r="N140" s="98">
        <f t="shared" si="119"/>
        <v>357717431.66204828</v>
      </c>
      <c r="O140" s="98">
        <f t="shared" si="120"/>
        <v>3.1415926535897928E-14</v>
      </c>
      <c r="P140" s="98">
        <f t="shared" si="99"/>
        <v>1.9168854759693214E+25</v>
      </c>
      <c r="Q140" s="98">
        <f t="shared" si="100"/>
        <v>0.92213333330699121</v>
      </c>
      <c r="R140" s="142">
        <f t="shared" si="101"/>
        <v>442.56828188489868</v>
      </c>
      <c r="S140" s="142"/>
      <c r="T140" s="139">
        <f t="shared" si="102"/>
        <v>4.0420670910621033E-17</v>
      </c>
      <c r="U140" s="140"/>
      <c r="V140" s="143">
        <f t="shared" si="121"/>
        <v>4.0420670910621033E-10</v>
      </c>
      <c r="W140" s="144"/>
      <c r="X140" s="104" t="str">
        <f t="shared" si="122"/>
        <v>Kn&lt;0.01</v>
      </c>
      <c r="Y140" s="145" t="str">
        <f t="shared" si="123"/>
        <v>ERROR</v>
      </c>
      <c r="Z140" s="145"/>
      <c r="AA140" s="142">
        <f t="shared" si="103"/>
        <v>1.0610148601916207</v>
      </c>
      <c r="AB140" s="142"/>
      <c r="AC140" s="142"/>
      <c r="AD140" s="141">
        <f t="shared" si="124"/>
        <v>2.0000000000000009E-3</v>
      </c>
      <c r="AE140" s="141"/>
      <c r="AF140" s="141">
        <f t="shared" si="125"/>
        <v>5.0434236602452966E-4</v>
      </c>
      <c r="AG140" s="141"/>
      <c r="AH140" s="141">
        <f t="shared" si="126"/>
        <v>1.7043850748440187E-5</v>
      </c>
      <c r="AI140" s="141"/>
      <c r="AJ140" s="42">
        <f t="shared" si="104"/>
        <v>1.06</v>
      </c>
      <c r="AK140" s="104">
        <f>VLOOKUP(AJ140,'Data Table'!$E$3:$G$5002,2,TRUE)</f>
        <v>1.4878</v>
      </c>
      <c r="AL140" s="104">
        <f>VLOOKUP(AJ140,'Data Table'!$E$3:$G$5002,3,TRUE)</f>
        <v>0.38875999999999999</v>
      </c>
      <c r="AM140" s="99">
        <f t="shared" si="127"/>
        <v>2.7795318617843054E-3</v>
      </c>
      <c r="AN140" s="146">
        <f t="shared" si="105"/>
        <v>1.5791039445678556E-14</v>
      </c>
      <c r="AO140" s="147"/>
      <c r="AP140" s="137">
        <f t="shared" si="128"/>
        <v>1.7124464408035335E-14</v>
      </c>
      <c r="AQ140" s="138"/>
      <c r="AR140" s="139">
        <f t="shared" si="129"/>
        <v>1.0274678644821202E-6</v>
      </c>
      <c r="AS140" s="140"/>
      <c r="AT140" s="89"/>
      <c r="AU140" s="104">
        <f t="shared" si="106"/>
        <v>-5</v>
      </c>
      <c r="AV140" s="104">
        <f t="shared" si="107"/>
        <v>10.284487500000001</v>
      </c>
      <c r="AW140" s="141">
        <f t="shared" si="108"/>
        <v>1.8721530254389428E-5</v>
      </c>
      <c r="AX140" s="141"/>
      <c r="AY140" s="141">
        <f t="shared" si="109"/>
        <v>1.6536951903703155E-5</v>
      </c>
      <c r="AZ140" s="141"/>
      <c r="BA140" s="141">
        <f t="shared" si="110"/>
        <v>1.351688662689177E-5</v>
      </c>
      <c r="BB140" s="141"/>
      <c r="BC140" s="141">
        <f t="shared" si="111"/>
        <v>2.0536692100276176E-5</v>
      </c>
      <c r="BD140" s="141"/>
      <c r="BE140" s="141">
        <f t="shared" si="112"/>
        <v>1.7043850748440187E-5</v>
      </c>
      <c r="BF140" s="141"/>
      <c r="BG140" s="139">
        <f t="shared" si="113"/>
        <v>3.7493641771284729E-10</v>
      </c>
      <c r="BH140" s="140"/>
    </row>
    <row r="141" spans="2:60" x14ac:dyDescent="0.25">
      <c r="B141" s="104">
        <f t="shared" si="130"/>
        <v>273</v>
      </c>
      <c r="C141" s="104">
        <f t="shared" si="114"/>
        <v>300.3</v>
      </c>
      <c r="D141" s="104">
        <v>75993.75</v>
      </c>
      <c r="E141" s="98">
        <v>9.9999999999999995E-8</v>
      </c>
      <c r="F141" s="105">
        <f t="shared" si="115"/>
        <v>75.993750000000006</v>
      </c>
      <c r="G141" s="98">
        <v>5.0000000000000004E-6</v>
      </c>
      <c r="H141" s="105">
        <v>1.1000000000000001</v>
      </c>
      <c r="I141" s="105">
        <f t="shared" si="98"/>
        <v>0.2555815195620243</v>
      </c>
      <c r="J141" s="105">
        <f t="shared" si="116"/>
        <v>1.0246586375492992</v>
      </c>
      <c r="K141" s="105">
        <f t="shared" si="117"/>
        <v>77867.652337262058</v>
      </c>
      <c r="L141" s="105">
        <f t="shared" si="131"/>
        <v>1.8739023372620578</v>
      </c>
      <c r="M141" s="98">
        <f t="shared" si="118"/>
        <v>5460000.0000000019</v>
      </c>
      <c r="N141" s="98">
        <f t="shared" si="119"/>
        <v>374780467.45241153</v>
      </c>
      <c r="O141" s="98">
        <f t="shared" si="120"/>
        <v>3.1415926535897928E-14</v>
      </c>
      <c r="P141" s="98">
        <f t="shared" si="99"/>
        <v>2.0161903750383756E+25</v>
      </c>
      <c r="Q141" s="98">
        <f t="shared" si="100"/>
        <v>0.96990476187705499</v>
      </c>
      <c r="R141" s="142">
        <f t="shared" si="101"/>
        <v>446.67763914493332</v>
      </c>
      <c r="S141" s="142"/>
      <c r="T141" s="139">
        <f t="shared" si="102"/>
        <v>3.7440464627326806E-17</v>
      </c>
      <c r="U141" s="140"/>
      <c r="V141" s="143">
        <f t="shared" si="121"/>
        <v>3.7440464627326809E-10</v>
      </c>
      <c r="W141" s="144"/>
      <c r="X141" s="104" t="str">
        <f t="shared" si="122"/>
        <v>Kn&lt;0.01</v>
      </c>
      <c r="Y141" s="145" t="str">
        <f t="shared" si="123"/>
        <v>ERROR</v>
      </c>
      <c r="Z141" s="145"/>
      <c r="AA141" s="142">
        <f t="shared" si="103"/>
        <v>1.1117504258921884</v>
      </c>
      <c r="AB141" s="142"/>
      <c r="AC141" s="142"/>
      <c r="AD141" s="141">
        <f t="shared" si="124"/>
        <v>2.0000000000000005E-3</v>
      </c>
      <c r="AE141" s="141"/>
      <c r="AF141" s="141">
        <f t="shared" si="125"/>
        <v>4.9317275098598439E-4</v>
      </c>
      <c r="AG141" s="141"/>
      <c r="AH141" s="141">
        <f t="shared" si="126"/>
        <v>1.7267568255240012E-5</v>
      </c>
      <c r="AI141" s="141"/>
      <c r="AJ141" s="42">
        <f t="shared" si="104"/>
        <v>1.1100000000000001</v>
      </c>
      <c r="AK141" s="104">
        <f>VLOOKUP(AJ141,'Data Table'!$E$3:$G$5002,2,TRUE)</f>
        <v>1.4978</v>
      </c>
      <c r="AL141" s="104">
        <f>VLOOKUP(AJ141,'Data Table'!$E$3:$G$5002,3,TRUE)</f>
        <v>0.38280999999999998</v>
      </c>
      <c r="AM141" s="99">
        <f t="shared" si="127"/>
        <v>2.8068085391950558E-3</v>
      </c>
      <c r="AN141" s="146">
        <f t="shared" si="105"/>
        <v>1.6927824494363627E-14</v>
      </c>
      <c r="AO141" s="147"/>
      <c r="AP141" s="137">
        <f t="shared" si="128"/>
        <v>1.7453079064797289E-14</v>
      </c>
      <c r="AQ141" s="138"/>
      <c r="AR141" s="139">
        <f t="shared" si="129"/>
        <v>1.0471847438878374E-6</v>
      </c>
      <c r="AS141" s="140"/>
      <c r="AT141" s="89"/>
      <c r="AU141" s="104">
        <f t="shared" si="106"/>
        <v>0</v>
      </c>
      <c r="AV141" s="104">
        <f t="shared" si="107"/>
        <v>11.01909375</v>
      </c>
      <c r="AW141" s="141">
        <f t="shared" si="108"/>
        <v>1.9049464544491972E-5</v>
      </c>
      <c r="AX141" s="141"/>
      <c r="AY141" s="141">
        <f t="shared" si="109"/>
        <v>1.6730890284910484E-5</v>
      </c>
      <c r="AZ141" s="141"/>
      <c r="BA141" s="141">
        <f t="shared" si="110"/>
        <v>1.3734702147597615E-5</v>
      </c>
      <c r="BB141" s="141"/>
      <c r="BC141" s="141">
        <f t="shared" si="111"/>
        <v>2.0889506448949309E-5</v>
      </c>
      <c r="BD141" s="141"/>
      <c r="BE141" s="141">
        <f t="shared" si="112"/>
        <v>1.7267568255240012E-5</v>
      </c>
      <c r="BF141" s="141"/>
      <c r="BG141" s="139">
        <f t="shared" si="113"/>
        <v>3.7422505376947217E-10</v>
      </c>
      <c r="BH141" s="140"/>
    </row>
    <row r="142" spans="2:60" x14ac:dyDescent="0.25">
      <c r="B142" s="104">
        <f t="shared" si="130"/>
        <v>278</v>
      </c>
      <c r="C142" s="104">
        <f t="shared" si="114"/>
        <v>305.8</v>
      </c>
      <c r="D142" s="104">
        <v>81060</v>
      </c>
      <c r="E142" s="98">
        <v>9.9999999999999995E-8</v>
      </c>
      <c r="F142" s="105">
        <f t="shared" si="115"/>
        <v>81.06</v>
      </c>
      <c r="G142" s="98">
        <v>5.0000000000000004E-6</v>
      </c>
      <c r="H142" s="105">
        <v>1.1000000000000001</v>
      </c>
      <c r="I142" s="105">
        <f t="shared" si="98"/>
        <v>0.24994031038599282</v>
      </c>
      <c r="J142" s="105">
        <f t="shared" si="116"/>
        <v>1.0241078628897258</v>
      </c>
      <c r="K142" s="105">
        <f t="shared" si="117"/>
        <v>83014.183365841178</v>
      </c>
      <c r="L142" s="105">
        <f t="shared" si="131"/>
        <v>1.9541833658411778</v>
      </c>
      <c r="M142" s="98">
        <f t="shared" si="118"/>
        <v>5560000.0000000019</v>
      </c>
      <c r="N142" s="98">
        <f t="shared" si="119"/>
        <v>390836673.16823554</v>
      </c>
      <c r="O142" s="98">
        <f t="shared" si="120"/>
        <v>3.1415926535897928E-14</v>
      </c>
      <c r="P142" s="98">
        <f t="shared" si="99"/>
        <v>2.1119231554358813E+25</v>
      </c>
      <c r="Q142" s="98">
        <f t="shared" si="100"/>
        <v>1.0159577937359656</v>
      </c>
      <c r="R142" s="142">
        <f t="shared" si="101"/>
        <v>450.74953410251175</v>
      </c>
      <c r="S142" s="142"/>
      <c r="T142" s="139">
        <f t="shared" si="102"/>
        <v>3.4819577236939312E-17</v>
      </c>
      <c r="U142" s="140"/>
      <c r="V142" s="143">
        <f t="shared" si="121"/>
        <v>3.4819577236939313E-10</v>
      </c>
      <c r="W142" s="144"/>
      <c r="X142" s="104" t="str">
        <f t="shared" si="122"/>
        <v>Kn&lt;0.01</v>
      </c>
      <c r="Y142" s="145" t="str">
        <f t="shared" si="123"/>
        <v>ERROR</v>
      </c>
      <c r="Z142" s="145"/>
      <c r="AA142" s="142">
        <f t="shared" si="103"/>
        <v>1.159870153722713</v>
      </c>
      <c r="AB142" s="142"/>
      <c r="AC142" s="142"/>
      <c r="AD142" s="141">
        <f t="shared" si="124"/>
        <v>2.0000000000000009E-3</v>
      </c>
      <c r="AE142" s="141"/>
      <c r="AF142" s="141">
        <f t="shared" si="125"/>
        <v>4.8215725779451711E-4</v>
      </c>
      <c r="AG142" s="141"/>
      <c r="AH142" s="141">
        <f t="shared" si="126"/>
        <v>1.749511340187237E-5</v>
      </c>
      <c r="AI142" s="141"/>
      <c r="AJ142" s="42">
        <f t="shared" si="104"/>
        <v>1.1599999999999999</v>
      </c>
      <c r="AK142" s="104">
        <f>VLOOKUP(AJ142,'Data Table'!$E$3:$G$5002,2,TRUE)</f>
        <v>1.5078</v>
      </c>
      <c r="AL142" s="104">
        <f>VLOOKUP(AJ142,'Data Table'!$E$3:$G$5002,3,TRUE)</f>
        <v>0.37685999999999997</v>
      </c>
      <c r="AM142" s="99">
        <f t="shared" si="127"/>
        <v>2.8338942158275598E-3</v>
      </c>
      <c r="AN142" s="146">
        <f t="shared" si="105"/>
        <v>1.806590168611882E-14</v>
      </c>
      <c r="AO142" s="147"/>
      <c r="AP142" s="137">
        <f t="shared" si="128"/>
        <v>1.7782137995797408E-14</v>
      </c>
      <c r="AQ142" s="138"/>
      <c r="AR142" s="139">
        <f t="shared" si="129"/>
        <v>1.0669282797478444E-6</v>
      </c>
      <c r="AS142" s="140"/>
      <c r="AT142" s="89"/>
      <c r="AU142" s="104">
        <f t="shared" si="106"/>
        <v>5</v>
      </c>
      <c r="AV142" s="104">
        <f t="shared" si="107"/>
        <v>11.7537</v>
      </c>
      <c r="AW142" s="141">
        <f t="shared" si="108"/>
        <v>1.937291178632828E-5</v>
      </c>
      <c r="AX142" s="141"/>
      <c r="AY142" s="141">
        <f t="shared" si="109"/>
        <v>1.6930952872624465E-5</v>
      </c>
      <c r="AZ142" s="141"/>
      <c r="BA142" s="141">
        <f t="shared" si="110"/>
        <v>1.3958169906760511E-5</v>
      </c>
      <c r="BB142" s="141"/>
      <c r="BC142" s="141">
        <f t="shared" si="111"/>
        <v>2.1240668019347653E-5</v>
      </c>
      <c r="BD142" s="141"/>
      <c r="BE142" s="141">
        <f t="shared" si="112"/>
        <v>1.749511340187237E-5</v>
      </c>
      <c r="BF142" s="141"/>
      <c r="BG142" s="139">
        <f t="shared" si="113"/>
        <v>3.7347420065119602E-10</v>
      </c>
      <c r="BH142" s="140"/>
    </row>
    <row r="143" spans="2:60" x14ac:dyDescent="0.25">
      <c r="B143" s="104">
        <f t="shared" si="130"/>
        <v>283</v>
      </c>
      <c r="C143" s="104">
        <f t="shared" si="114"/>
        <v>311.3</v>
      </c>
      <c r="D143" s="104">
        <v>86126.25</v>
      </c>
      <c r="E143" s="98">
        <v>9.9999999999999995E-8</v>
      </c>
      <c r="F143" s="105">
        <f t="shared" si="115"/>
        <v>86.126249999999999</v>
      </c>
      <c r="G143" s="98">
        <v>5.0000000000000004E-6</v>
      </c>
      <c r="H143" s="105">
        <v>1.1000000000000001</v>
      </c>
      <c r="I143" s="105">
        <f t="shared" si="98"/>
        <v>0.24448199978916296</v>
      </c>
      <c r="J143" s="105">
        <f t="shared" si="116"/>
        <v>1.0235752271892113</v>
      </c>
      <c r="K143" s="105">
        <f t="shared" si="117"/>
        <v>88156.695910704817</v>
      </c>
      <c r="L143" s="105">
        <f t="shared" si="131"/>
        <v>2.0304459107048167</v>
      </c>
      <c r="M143" s="98">
        <f t="shared" si="118"/>
        <v>5660000.0000000019</v>
      </c>
      <c r="N143" s="98">
        <f t="shared" si="119"/>
        <v>406089182.14096338</v>
      </c>
      <c r="O143" s="98">
        <f t="shared" si="120"/>
        <v>3.1415926535897928E-14</v>
      </c>
      <c r="P143" s="98">
        <f t="shared" si="99"/>
        <v>2.2042731520737575E+25</v>
      </c>
      <c r="Q143" s="98">
        <f t="shared" si="100"/>
        <v>1.0603835099814869</v>
      </c>
      <c r="R143" s="142">
        <f t="shared" si="101"/>
        <v>454.78497300941189</v>
      </c>
      <c r="S143" s="142"/>
      <c r="T143" s="139">
        <f t="shared" si="102"/>
        <v>3.2495588403645495E-17</v>
      </c>
      <c r="U143" s="140"/>
      <c r="V143" s="143">
        <f t="shared" si="121"/>
        <v>3.2495588403645495E-10</v>
      </c>
      <c r="W143" s="144"/>
      <c r="X143" s="104" t="str">
        <f t="shared" si="122"/>
        <v>Kn&lt;0.01</v>
      </c>
      <c r="Y143" s="145" t="str">
        <f t="shared" si="123"/>
        <v>ERROR</v>
      </c>
      <c r="Z143" s="145"/>
      <c r="AA143" s="142">
        <f t="shared" si="103"/>
        <v>1.2054844074979605</v>
      </c>
      <c r="AB143" s="142"/>
      <c r="AC143" s="142"/>
      <c r="AD143" s="141">
        <f t="shared" si="124"/>
        <v>2.0000000000000005E-3</v>
      </c>
      <c r="AE143" s="141"/>
      <c r="AF143" s="141">
        <f t="shared" si="125"/>
        <v>4.7150454378422764E-4</v>
      </c>
      <c r="AG143" s="141"/>
      <c r="AH143" s="141">
        <f t="shared" si="126"/>
        <v>1.7726486188337277E-5</v>
      </c>
      <c r="AI143" s="141"/>
      <c r="AJ143" s="42">
        <f t="shared" si="104"/>
        <v>1.21</v>
      </c>
      <c r="AK143" s="104">
        <f>VLOOKUP(AJ143,'Data Table'!$E$3:$G$5002,2,TRUE)</f>
        <v>1.51776</v>
      </c>
      <c r="AL143" s="104">
        <f>VLOOKUP(AJ143,'Data Table'!$E$3:$G$5002,3,TRUE)</f>
        <v>0.37106499999999998</v>
      </c>
      <c r="AM143" s="99">
        <f t="shared" si="127"/>
        <v>2.8605611664607065E-3</v>
      </c>
      <c r="AN143" s="146">
        <f t="shared" si="105"/>
        <v>1.9203720004366199E-14</v>
      </c>
      <c r="AO143" s="147"/>
      <c r="AP143" s="137">
        <f t="shared" si="128"/>
        <v>1.8110164693811086E-14</v>
      </c>
      <c r="AQ143" s="138"/>
      <c r="AR143" s="139">
        <f t="shared" si="129"/>
        <v>1.0866098816286652E-6</v>
      </c>
      <c r="AS143" s="140"/>
      <c r="AT143" s="89"/>
      <c r="AU143" s="104">
        <f t="shared" si="106"/>
        <v>10</v>
      </c>
      <c r="AV143" s="104">
        <f t="shared" si="107"/>
        <v>12.488306250000001</v>
      </c>
      <c r="AW143" s="141">
        <f t="shared" si="108"/>
        <v>1.9691871979898364E-5</v>
      </c>
      <c r="AX143" s="141"/>
      <c r="AY143" s="141">
        <f t="shared" si="109"/>
        <v>1.7137139666845108E-5</v>
      </c>
      <c r="AZ143" s="141"/>
      <c r="BA143" s="141">
        <f t="shared" si="110"/>
        <v>1.4187289904380454E-5</v>
      </c>
      <c r="BB143" s="141"/>
      <c r="BC143" s="141">
        <f t="shared" si="111"/>
        <v>2.1590176811471217E-5</v>
      </c>
      <c r="BD143" s="141"/>
      <c r="BE143" s="141">
        <f t="shared" si="112"/>
        <v>1.7726486188337277E-5</v>
      </c>
      <c r="BF143" s="141"/>
      <c r="BG143" s="139">
        <f t="shared" si="113"/>
        <v>3.7268599160630545E-10</v>
      </c>
      <c r="BH143" s="140"/>
    </row>
    <row r="144" spans="2:60" x14ac:dyDescent="0.25">
      <c r="B144" s="104">
        <f t="shared" si="130"/>
        <v>288</v>
      </c>
      <c r="C144" s="104">
        <f t="shared" si="114"/>
        <v>316.8</v>
      </c>
      <c r="D144" s="104">
        <v>91192.5</v>
      </c>
      <c r="E144" s="98">
        <v>9.9999999999999995E-8</v>
      </c>
      <c r="F144" s="105">
        <f t="shared" si="115"/>
        <v>91.192499999999995</v>
      </c>
      <c r="G144" s="98">
        <v>5.0000000000000004E-6</v>
      </c>
      <c r="H144" s="105">
        <v>1.1000000000000001</v>
      </c>
      <c r="I144" s="105">
        <f t="shared" si="98"/>
        <v>0.24051192973256422</v>
      </c>
      <c r="J144" s="105">
        <f t="shared" si="116"/>
        <v>1.0231879917803257</v>
      </c>
      <c r="K144" s="105">
        <f t="shared" si="117"/>
        <v>93307.070940427351</v>
      </c>
      <c r="L144" s="105">
        <f t="shared" si="131"/>
        <v>2.1145709404273512</v>
      </c>
      <c r="M144" s="98">
        <f t="shared" si="118"/>
        <v>5760000.0000000019</v>
      </c>
      <c r="N144" s="98">
        <f t="shared" si="119"/>
        <v>422914188.0854702</v>
      </c>
      <c r="O144" s="98">
        <f t="shared" si="120"/>
        <v>3.1415926535897928E-14</v>
      </c>
      <c r="P144" s="98">
        <f t="shared" si="99"/>
        <v>2.2934165516061521E+25</v>
      </c>
      <c r="Q144" s="98">
        <f t="shared" si="100"/>
        <v>1.1032666666351501</v>
      </c>
      <c r="R144" s="142">
        <f t="shared" si="101"/>
        <v>458.78491786098596</v>
      </c>
      <c r="S144" s="142"/>
      <c r="T144" s="139">
        <f t="shared" si="102"/>
        <v>3.0419912281685346E-17</v>
      </c>
      <c r="U144" s="140"/>
      <c r="V144" s="143">
        <f t="shared" si="121"/>
        <v>3.0419912281685346E-10</v>
      </c>
      <c r="W144" s="144"/>
      <c r="X144" s="104" t="str">
        <f t="shared" si="122"/>
        <v>Kn&lt;0.01</v>
      </c>
      <c r="Y144" s="145" t="str">
        <f t="shared" si="123"/>
        <v>ERROR</v>
      </c>
      <c r="Z144" s="145"/>
      <c r="AA144" s="142">
        <f t="shared" si="103"/>
        <v>1.2486988068598819</v>
      </c>
      <c r="AB144" s="142"/>
      <c r="AC144" s="142"/>
      <c r="AD144" s="141">
        <f t="shared" si="124"/>
        <v>2.0000000000000005E-3</v>
      </c>
      <c r="AE144" s="141"/>
      <c r="AF144" s="141">
        <f t="shared" si="125"/>
        <v>4.6375983560651389E-4</v>
      </c>
      <c r="AG144" s="141"/>
      <c r="AH144" s="141">
        <f t="shared" si="126"/>
        <v>1.7961686614634726E-5</v>
      </c>
      <c r="AI144" s="141"/>
      <c r="AJ144" s="42">
        <f t="shared" si="104"/>
        <v>1.25</v>
      </c>
      <c r="AK144" s="104">
        <f>VLOOKUP(AJ144,'Data Table'!$E$3:$G$5002,2,TRUE)</f>
        <v>1.5256000000000001</v>
      </c>
      <c r="AL144" s="104">
        <f>VLOOKUP(AJ144,'Data Table'!$E$3:$G$5002,3,TRUE)</f>
        <v>0.366925</v>
      </c>
      <c r="AM144" s="99">
        <f t="shared" si="127"/>
        <v>2.8810349223200808E-3</v>
      </c>
      <c r="AN144" s="146">
        <f t="shared" si="105"/>
        <v>2.0300335095506619E-14</v>
      </c>
      <c r="AO144" s="147"/>
      <c r="AP144" s="137">
        <f t="shared" si="128"/>
        <v>1.840020704823844E-14</v>
      </c>
      <c r="AQ144" s="138"/>
      <c r="AR144" s="139">
        <f t="shared" si="129"/>
        <v>1.1040124228943064E-6</v>
      </c>
      <c r="AS144" s="140"/>
      <c r="AT144" s="89"/>
      <c r="AU144" s="104">
        <f t="shared" si="106"/>
        <v>15</v>
      </c>
      <c r="AV144" s="104">
        <f t="shared" si="107"/>
        <v>13.2229125</v>
      </c>
      <c r="AW144" s="141">
        <f t="shared" si="108"/>
        <v>2.0006345125202218E-5</v>
      </c>
      <c r="AX144" s="141"/>
      <c r="AY144" s="141">
        <f t="shared" si="109"/>
        <v>1.7349450667572413E-5</v>
      </c>
      <c r="AZ144" s="141"/>
      <c r="BA144" s="141">
        <f t="shared" si="110"/>
        <v>1.4422062140457448E-5</v>
      </c>
      <c r="BB144" s="141"/>
      <c r="BC144" s="141">
        <f t="shared" si="111"/>
        <v>2.1938032825320003E-5</v>
      </c>
      <c r="BD144" s="141"/>
      <c r="BE144" s="141">
        <f t="shared" si="112"/>
        <v>1.7961686614634726E-5</v>
      </c>
      <c r="BF144" s="141"/>
      <c r="BG144" s="139">
        <f t="shared" si="113"/>
        <v>3.7186247279570523E-10</v>
      </c>
      <c r="BH144" s="140"/>
    </row>
    <row r="145" spans="2:60" x14ac:dyDescent="0.25">
      <c r="B145" s="104">
        <f t="shared" si="130"/>
        <v>293</v>
      </c>
      <c r="C145" s="104">
        <f t="shared" si="114"/>
        <v>322.3</v>
      </c>
      <c r="D145" s="104">
        <v>96258.75</v>
      </c>
      <c r="E145" s="98">
        <v>9.9999999999999995E-8</v>
      </c>
      <c r="F145" s="105">
        <f t="shared" si="115"/>
        <v>96.258750000000006</v>
      </c>
      <c r="G145" s="98">
        <v>5.0000000000000004E-6</v>
      </c>
      <c r="H145" s="105">
        <v>1.1000000000000001</v>
      </c>
      <c r="I145" s="105">
        <f t="shared" si="98"/>
        <v>0.23658245513355591</v>
      </c>
      <c r="J145" s="105">
        <f t="shared" si="116"/>
        <v>1.0228048602573565</v>
      </c>
      <c r="K145" s="105">
        <f t="shared" si="117"/>
        <v>98453.91734229782</v>
      </c>
      <c r="L145" s="105">
        <f t="shared" si="131"/>
        <v>2.19516734229782</v>
      </c>
      <c r="M145" s="98">
        <f t="shared" si="118"/>
        <v>5860000.0000000019</v>
      </c>
      <c r="N145" s="98">
        <f t="shared" si="119"/>
        <v>439033468.45956397</v>
      </c>
      <c r="O145" s="98">
        <f t="shared" si="120"/>
        <v>3.1415926535897928E-14</v>
      </c>
      <c r="P145" s="98">
        <f t="shared" si="99"/>
        <v>2.3795175142944379E+25</v>
      </c>
      <c r="Q145" s="98">
        <f t="shared" si="100"/>
        <v>1.1446862343245243</v>
      </c>
      <c r="R145" s="142">
        <f t="shared" si="101"/>
        <v>462.75028907419585</v>
      </c>
      <c r="S145" s="142"/>
      <c r="T145" s="139">
        <f t="shared" si="102"/>
        <v>2.8554156832047874E-17</v>
      </c>
      <c r="U145" s="140"/>
      <c r="V145" s="143">
        <f t="shared" si="121"/>
        <v>2.8554156832047872E-10</v>
      </c>
      <c r="W145" s="144"/>
      <c r="X145" s="104" t="str">
        <f t="shared" si="122"/>
        <v>Kn&lt;0.01</v>
      </c>
      <c r="Y145" s="145" t="str">
        <f t="shared" si="123"/>
        <v>ERROR</v>
      </c>
      <c r="Z145" s="145"/>
      <c r="AA145" s="142">
        <f t="shared" si="103"/>
        <v>1.2896144760632717</v>
      </c>
      <c r="AB145" s="142"/>
      <c r="AC145" s="142"/>
      <c r="AD145" s="141">
        <f t="shared" si="124"/>
        <v>2.0000000000000005E-3</v>
      </c>
      <c r="AE145" s="141"/>
      <c r="AF145" s="141">
        <f t="shared" si="125"/>
        <v>4.5609720514713098E-4</v>
      </c>
      <c r="AG145" s="141"/>
      <c r="AH145" s="141">
        <f t="shared" si="126"/>
        <v>1.8200714680764728E-5</v>
      </c>
      <c r="AI145" s="141"/>
      <c r="AJ145" s="42">
        <f t="shared" si="104"/>
        <v>1.29</v>
      </c>
      <c r="AK145" s="104">
        <f>VLOOKUP(AJ145,'Data Table'!$E$3:$G$5002,2,TRUE)</f>
        <v>1.5334399999999999</v>
      </c>
      <c r="AL145" s="104">
        <f>VLOOKUP(AJ145,'Data Table'!$E$3:$G$5002,3,TRUE)</f>
        <v>0.36278499999999997</v>
      </c>
      <c r="AM145" s="99">
        <f t="shared" si="127"/>
        <v>2.9014147754306985E-3</v>
      </c>
      <c r="AN145" s="146">
        <f t="shared" si="105"/>
        <v>2.1394790202556613E-14</v>
      </c>
      <c r="AO145" s="147"/>
      <c r="AP145" s="137">
        <f t="shared" si="128"/>
        <v>1.8690528077488071E-14</v>
      </c>
      <c r="AQ145" s="138"/>
      <c r="AR145" s="139">
        <f t="shared" si="129"/>
        <v>1.1214316846492841E-6</v>
      </c>
      <c r="AS145" s="140"/>
      <c r="AT145" s="89"/>
      <c r="AU145" s="104">
        <f t="shared" si="106"/>
        <v>20</v>
      </c>
      <c r="AV145" s="104">
        <f t="shared" si="107"/>
        <v>13.95751875</v>
      </c>
      <c r="AW145" s="141">
        <f t="shared" si="108"/>
        <v>2.0316331222239848E-5</v>
      </c>
      <c r="AX145" s="141"/>
      <c r="AY145" s="141">
        <f t="shared" si="109"/>
        <v>1.7567885874806379E-5</v>
      </c>
      <c r="AZ145" s="141"/>
      <c r="BA145" s="141">
        <f t="shared" si="110"/>
        <v>1.4662486614991487E-5</v>
      </c>
      <c r="BB145" s="141"/>
      <c r="BC145" s="141">
        <f t="shared" si="111"/>
        <v>2.2284236060894003E-5</v>
      </c>
      <c r="BD145" s="141"/>
      <c r="BE145" s="141">
        <f t="shared" si="112"/>
        <v>1.8200714680764728E-5</v>
      </c>
      <c r="BF145" s="141"/>
      <c r="BG145" s="139">
        <f t="shared" si="113"/>
        <v>3.7100560658900027E-10</v>
      </c>
      <c r="BH145" s="140"/>
    </row>
    <row r="146" spans="2:60" x14ac:dyDescent="0.25">
      <c r="B146" s="104">
        <f t="shared" si="130"/>
        <v>298</v>
      </c>
      <c r="C146" s="104">
        <f t="shared" si="114"/>
        <v>327.8</v>
      </c>
      <c r="D146" s="104">
        <v>101325</v>
      </c>
      <c r="E146" s="98">
        <v>9.9999999999999995E-8</v>
      </c>
      <c r="F146" s="105">
        <f t="shared" si="115"/>
        <v>101.325</v>
      </c>
      <c r="G146" s="98">
        <v>5.0000000000000004E-6</v>
      </c>
      <c r="H146" s="105">
        <v>1.1000000000000001</v>
      </c>
      <c r="I146" s="105">
        <f t="shared" si="98"/>
        <v>0.23269295650368524</v>
      </c>
      <c r="J146" s="105">
        <f t="shared" si="116"/>
        <v>1.0224257677517088</v>
      </c>
      <c r="K146" s="105">
        <f t="shared" si="117"/>
        <v>103597.29091744189</v>
      </c>
      <c r="L146" s="105">
        <f t="shared" si="131"/>
        <v>2.272290917441889</v>
      </c>
      <c r="M146" s="98">
        <f t="shared" si="118"/>
        <v>5960000.0000000019</v>
      </c>
      <c r="N146" s="98">
        <f t="shared" si="119"/>
        <v>454458183.48837781</v>
      </c>
      <c r="O146" s="98">
        <f t="shared" si="120"/>
        <v>3.1415926535897928E-14</v>
      </c>
      <c r="P146" s="98">
        <f t="shared" si="99"/>
        <v>2.4627291829327812E+25</v>
      </c>
      <c r="Q146" s="98">
        <f t="shared" si="100"/>
        <v>1.1847158836350606</v>
      </c>
      <c r="R146" s="142">
        <f t="shared" si="101"/>
        <v>466.68196796082867</v>
      </c>
      <c r="S146" s="142"/>
      <c r="T146" s="139">
        <f t="shared" si="102"/>
        <v>2.6867575490013713E-17</v>
      </c>
      <c r="U146" s="140"/>
      <c r="V146" s="143">
        <f t="shared" si="121"/>
        <v>2.6867575490013713E-10</v>
      </c>
      <c r="W146" s="144"/>
      <c r="X146" s="104" t="str">
        <f t="shared" si="122"/>
        <v>Kn&lt;0.01</v>
      </c>
      <c r="Y146" s="145" t="str">
        <f t="shared" si="123"/>
        <v>ERROR</v>
      </c>
      <c r="Z146" s="145"/>
      <c r="AA146" s="142">
        <f t="shared" si="103"/>
        <v>1.3283282727533954</v>
      </c>
      <c r="AB146" s="142"/>
      <c r="AC146" s="142"/>
      <c r="AD146" s="141">
        <f t="shared" si="124"/>
        <v>2.0000000000000005E-3</v>
      </c>
      <c r="AE146" s="141"/>
      <c r="AF146" s="141">
        <f t="shared" si="125"/>
        <v>4.4851535503417499E-4</v>
      </c>
      <c r="AG146" s="141"/>
      <c r="AH146" s="141">
        <f t="shared" si="126"/>
        <v>1.8443570386727267E-5</v>
      </c>
      <c r="AI146" s="141"/>
      <c r="AJ146" s="42">
        <f t="shared" si="104"/>
        <v>1.33</v>
      </c>
      <c r="AK146" s="104">
        <f>VLOOKUP(AJ146,'Data Table'!$E$3:$G$5002,2,TRUE)</f>
        <v>1.54128</v>
      </c>
      <c r="AL146" s="104">
        <f>VLOOKUP(AJ146,'Data Table'!$E$3:$G$5002,3,TRUE)</f>
        <v>0.35864499999999999</v>
      </c>
      <c r="AM146" s="99">
        <f t="shared" si="127"/>
        <v>2.9217022104937691E-3</v>
      </c>
      <c r="AN146" s="146">
        <f t="shared" si="105"/>
        <v>2.2487244180977267E-14</v>
      </c>
      <c r="AO146" s="147"/>
      <c r="AP146" s="137">
        <f t="shared" si="128"/>
        <v>1.89811282954861E-14</v>
      </c>
      <c r="AQ146" s="138"/>
      <c r="AR146" s="139">
        <f t="shared" si="129"/>
        <v>1.138867697729166E-6</v>
      </c>
      <c r="AS146" s="140"/>
      <c r="AT146" s="89"/>
      <c r="AU146" s="104">
        <f t="shared" si="106"/>
        <v>25</v>
      </c>
      <c r="AV146" s="104">
        <f t="shared" si="107"/>
        <v>14.692125000000001</v>
      </c>
      <c r="AW146" s="141">
        <f t="shared" si="108"/>
        <v>2.0621830271011249E-5</v>
      </c>
      <c r="AX146" s="141"/>
      <c r="AY146" s="141">
        <f t="shared" si="109"/>
        <v>1.7792445288547007E-5</v>
      </c>
      <c r="AZ146" s="141"/>
      <c r="BA146" s="141">
        <f t="shared" si="110"/>
        <v>1.4908563327982576E-5</v>
      </c>
      <c r="BB146" s="141"/>
      <c r="BC146" s="141">
        <f t="shared" si="111"/>
        <v>2.262878651819321E-5</v>
      </c>
      <c r="BD146" s="141"/>
      <c r="BE146" s="141">
        <f t="shared" si="112"/>
        <v>1.8443570386727267E-5</v>
      </c>
      <c r="BF146" s="141"/>
      <c r="BG146" s="139">
        <f t="shared" si="113"/>
        <v>3.7011727471063735E-10</v>
      </c>
      <c r="BH146" s="140"/>
    </row>
  </sheetData>
  <mergeCells count="853">
    <mergeCell ref="M1:P1"/>
    <mergeCell ref="J3:K3"/>
    <mergeCell ref="AD27:AE27"/>
    <mergeCell ref="Y24:Z24"/>
    <mergeCell ref="Y25:Z25"/>
    <mergeCell ref="Y26:Z26"/>
    <mergeCell ref="Y27:Z27"/>
    <mergeCell ref="V18:W18"/>
    <mergeCell ref="V19:W19"/>
    <mergeCell ref="V20:W20"/>
    <mergeCell ref="T26:U26"/>
    <mergeCell ref="T27:U27"/>
    <mergeCell ref="AA26:AC26"/>
    <mergeCell ref="AA27:AC27"/>
    <mergeCell ref="J4:K4"/>
    <mergeCell ref="J9:K9"/>
    <mergeCell ref="X18:Z18"/>
    <mergeCell ref="M2:N2"/>
    <mergeCell ref="M3:N3"/>
    <mergeCell ref="AN28:AO28"/>
    <mergeCell ref="AN29:AO29"/>
    <mergeCell ref="AN19:AO19"/>
    <mergeCell ref="AN20:AO20"/>
    <mergeCell ref="AN21:AO21"/>
    <mergeCell ref="AN22:AO22"/>
    <mergeCell ref="AN23:AO23"/>
    <mergeCell ref="AN24:AO24"/>
    <mergeCell ref="AN25:AO25"/>
    <mergeCell ref="AN26:AO26"/>
    <mergeCell ref="AN27:AO27"/>
    <mergeCell ref="AA28:AC28"/>
    <mergeCell ref="AA29:AC29"/>
    <mergeCell ref="AA19:AC19"/>
    <mergeCell ref="AA20:AC20"/>
    <mergeCell ref="AA21:AC21"/>
    <mergeCell ref="AA22:AC22"/>
    <mergeCell ref="AA23:AC23"/>
    <mergeCell ref="AA24:AC24"/>
    <mergeCell ref="AA25:AC25"/>
    <mergeCell ref="AD28:AE28"/>
    <mergeCell ref="AD29:AE29"/>
    <mergeCell ref="AF18:AG18"/>
    <mergeCell ref="AH18:AI18"/>
    <mergeCell ref="AD18:AE18"/>
    <mergeCell ref="AD19:AE19"/>
    <mergeCell ref="AD20:AE20"/>
    <mergeCell ref="AD21:AE21"/>
    <mergeCell ref="AD22:AE22"/>
    <mergeCell ref="AD23:AE23"/>
    <mergeCell ref="AD24:AE24"/>
    <mergeCell ref="AD25:AE25"/>
    <mergeCell ref="AD26:AE26"/>
    <mergeCell ref="AH28:AI28"/>
    <mergeCell ref="AH29:AI29"/>
    <mergeCell ref="AF29:AG29"/>
    <mergeCell ref="AH19:AI19"/>
    <mergeCell ref="AH20:AI20"/>
    <mergeCell ref="AH21:AI21"/>
    <mergeCell ref="AH22:AI22"/>
    <mergeCell ref="AH23:AI23"/>
    <mergeCell ref="AH24:AI24"/>
    <mergeCell ref="AF28:AG28"/>
    <mergeCell ref="AH26:AI26"/>
    <mergeCell ref="Y28:Z28"/>
    <mergeCell ref="Y29:Z29"/>
    <mergeCell ref="V26:W26"/>
    <mergeCell ref="V27:W27"/>
    <mergeCell ref="V28:W28"/>
    <mergeCell ref="V29:W29"/>
    <mergeCell ref="V24:W24"/>
    <mergeCell ref="V25:W25"/>
    <mergeCell ref="Y21:Z21"/>
    <mergeCell ref="Y22:Z22"/>
    <mergeCell ref="Y23:Z23"/>
    <mergeCell ref="V21:W21"/>
    <mergeCell ref="V22:W22"/>
    <mergeCell ref="V23:W23"/>
    <mergeCell ref="T28:U28"/>
    <mergeCell ref="T29:U29"/>
    <mergeCell ref="T18:U18"/>
    <mergeCell ref="R18:S18"/>
    <mergeCell ref="R27:S27"/>
    <mergeCell ref="R28:S28"/>
    <mergeCell ref="R29:S29"/>
    <mergeCell ref="T19:U19"/>
    <mergeCell ref="T20:U20"/>
    <mergeCell ref="T21:U21"/>
    <mergeCell ref="T22:U22"/>
    <mergeCell ref="T23:U23"/>
    <mergeCell ref="T24:U24"/>
    <mergeCell ref="T25:U25"/>
    <mergeCell ref="R19:S19"/>
    <mergeCell ref="R20:S20"/>
    <mergeCell ref="R21:S21"/>
    <mergeCell ref="R22:S22"/>
    <mergeCell ref="R23:S23"/>
    <mergeCell ref="R24:S24"/>
    <mergeCell ref="R25:S25"/>
    <mergeCell ref="R26:S26"/>
    <mergeCell ref="B4:E4"/>
    <mergeCell ref="B6:E6"/>
    <mergeCell ref="B8:E8"/>
    <mergeCell ref="B9:E9"/>
    <mergeCell ref="B10:E10"/>
    <mergeCell ref="B11:E11"/>
    <mergeCell ref="AK17:AL17"/>
    <mergeCell ref="AP18:AQ18"/>
    <mergeCell ref="B5:E5"/>
    <mergeCell ref="B15:D16"/>
    <mergeCell ref="M4:N4"/>
    <mergeCell ref="AN18:AO18"/>
    <mergeCell ref="AP24:AQ24"/>
    <mergeCell ref="AP25:AQ25"/>
    <mergeCell ref="AP26:AQ26"/>
    <mergeCell ref="AP27:AQ27"/>
    <mergeCell ref="Y19:Z19"/>
    <mergeCell ref="Y20:Z20"/>
    <mergeCell ref="AA18:AC18"/>
    <mergeCell ref="AR21:AS21"/>
    <mergeCell ref="AR22:AS22"/>
    <mergeCell ref="AR23:AS23"/>
    <mergeCell ref="AH27:AI27"/>
    <mergeCell ref="AF19:AG19"/>
    <mergeCell ref="AF20:AG20"/>
    <mergeCell ref="AF21:AG21"/>
    <mergeCell ref="AF27:AG27"/>
    <mergeCell ref="AF24:AG24"/>
    <mergeCell ref="AF25:AG25"/>
    <mergeCell ref="AF26:AG26"/>
    <mergeCell ref="AH25:AI25"/>
    <mergeCell ref="AF22:AG22"/>
    <mergeCell ref="AF23:AG23"/>
    <mergeCell ref="BA11:BB11"/>
    <mergeCell ref="AP28:AQ28"/>
    <mergeCell ref="AP29:AQ29"/>
    <mergeCell ref="AR19:AS19"/>
    <mergeCell ref="AR20:AS20"/>
    <mergeCell ref="AR24:AS24"/>
    <mergeCell ref="AR25:AS25"/>
    <mergeCell ref="AR26:AS26"/>
    <mergeCell ref="AR27:AS27"/>
    <mergeCell ref="AR28:AS28"/>
    <mergeCell ref="AR29:AS29"/>
    <mergeCell ref="AP19:AQ19"/>
    <mergeCell ref="AP20:AQ20"/>
    <mergeCell ref="AP21:AQ21"/>
    <mergeCell ref="AP22:AQ22"/>
    <mergeCell ref="AP23:AQ23"/>
    <mergeCell ref="AR18:AS18"/>
    <mergeCell ref="AY18:AZ18"/>
    <mergeCell ref="BA18:BB18"/>
    <mergeCell ref="AW25:AX25"/>
    <mergeCell ref="AW26:AX26"/>
    <mergeCell ref="AW27:AX27"/>
    <mergeCell ref="AW28:AX28"/>
    <mergeCell ref="AW29:AX29"/>
    <mergeCell ref="AU3:AV3"/>
    <mergeCell ref="AU2:AX2"/>
    <mergeCell ref="AU10:AV10"/>
    <mergeCell ref="AW10:AX10"/>
    <mergeCell ref="AZ2:BC2"/>
    <mergeCell ref="BA7:BB7"/>
    <mergeCell ref="BA8:BB8"/>
    <mergeCell ref="BA9:BB9"/>
    <mergeCell ref="BA10:BB10"/>
    <mergeCell ref="AZ6:BB6"/>
    <mergeCell ref="AW3:AX3"/>
    <mergeCell ref="BC18:BD18"/>
    <mergeCell ref="AW19:AX19"/>
    <mergeCell ref="AW20:AX20"/>
    <mergeCell ref="AW21:AX21"/>
    <mergeCell ref="AW22:AX22"/>
    <mergeCell ref="AW23:AX23"/>
    <mergeCell ref="AW24:AX24"/>
    <mergeCell ref="BA19:BB19"/>
    <mergeCell ref="BA20:BB20"/>
    <mergeCell ref="BA21:BB21"/>
    <mergeCell ref="BA22:BB22"/>
    <mergeCell ref="BA23:BB23"/>
    <mergeCell ref="BA24:BB24"/>
    <mergeCell ref="AW18:AX18"/>
    <mergeCell ref="AY19:AZ19"/>
    <mergeCell ref="AY20:AZ20"/>
    <mergeCell ref="AY21:AZ21"/>
    <mergeCell ref="AY22:AZ22"/>
    <mergeCell ref="AY23:AZ23"/>
    <mergeCell ref="AY24:AZ24"/>
    <mergeCell ref="BC19:BD19"/>
    <mergeCell ref="BC20:BD20"/>
    <mergeCell ref="BC21:BD21"/>
    <mergeCell ref="BC22:BD22"/>
    <mergeCell ref="AY25:AZ25"/>
    <mergeCell ref="AY26:AZ26"/>
    <mergeCell ref="AY27:AZ27"/>
    <mergeCell ref="AY28:AZ28"/>
    <mergeCell ref="AY29:AZ29"/>
    <mergeCell ref="BA25:BB25"/>
    <mergeCell ref="BA26:BB26"/>
    <mergeCell ref="BA27:BB27"/>
    <mergeCell ref="BA28:BB28"/>
    <mergeCell ref="BA29:BB29"/>
    <mergeCell ref="BC23:BD23"/>
    <mergeCell ref="BC24:BD24"/>
    <mergeCell ref="BC25:BD25"/>
    <mergeCell ref="BC26:BD26"/>
    <mergeCell ref="BC27:BD27"/>
    <mergeCell ref="BC28:BD28"/>
    <mergeCell ref="BC29:BD29"/>
    <mergeCell ref="BE27:BF27"/>
    <mergeCell ref="BE28:BF28"/>
    <mergeCell ref="BE29:BF29"/>
    <mergeCell ref="BG27:BH27"/>
    <mergeCell ref="BG28:BH28"/>
    <mergeCell ref="BG29:BH29"/>
    <mergeCell ref="BE18:BF18"/>
    <mergeCell ref="BE19:BF19"/>
    <mergeCell ref="BE20:BF20"/>
    <mergeCell ref="BE21:BF21"/>
    <mergeCell ref="BE22:BF22"/>
    <mergeCell ref="BE23:BF23"/>
    <mergeCell ref="BE24:BF24"/>
    <mergeCell ref="BE25:BF25"/>
    <mergeCell ref="BE26:BF26"/>
    <mergeCell ref="BG18:BH18"/>
    <mergeCell ref="BG19:BH19"/>
    <mergeCell ref="BG20:BH20"/>
    <mergeCell ref="BG21:BH21"/>
    <mergeCell ref="BG22:BH22"/>
    <mergeCell ref="BG23:BH23"/>
    <mergeCell ref="BG24:BH24"/>
    <mergeCell ref="BG25:BH25"/>
    <mergeCell ref="BG26:BH26"/>
    <mergeCell ref="B54:D55"/>
    <mergeCell ref="AK56:AL56"/>
    <mergeCell ref="R57:S57"/>
    <mergeCell ref="T57:U57"/>
    <mergeCell ref="V57:W57"/>
    <mergeCell ref="X57:Z57"/>
    <mergeCell ref="AA57:AC57"/>
    <mergeCell ref="AD57:AE57"/>
    <mergeCell ref="AF57:AG57"/>
    <mergeCell ref="AH57:AI57"/>
    <mergeCell ref="AN57:AO57"/>
    <mergeCell ref="AP57:AQ57"/>
    <mergeCell ref="AR57:AS57"/>
    <mergeCell ref="AW57:AX57"/>
    <mergeCell ref="AY57:AZ57"/>
    <mergeCell ref="BA57:BB57"/>
    <mergeCell ref="BC57:BD57"/>
    <mergeCell ref="BE57:BF57"/>
    <mergeCell ref="BG57:BH57"/>
    <mergeCell ref="R58:S58"/>
    <mergeCell ref="T58:U58"/>
    <mergeCell ref="V58:W58"/>
    <mergeCell ref="Y58:Z58"/>
    <mergeCell ref="AA58:AC58"/>
    <mergeCell ref="AD58:AE58"/>
    <mergeCell ref="AF58:AG58"/>
    <mergeCell ref="AH58:AI58"/>
    <mergeCell ref="AN58:AO58"/>
    <mergeCell ref="AP58:AQ58"/>
    <mergeCell ref="AR58:AS58"/>
    <mergeCell ref="AW58:AX58"/>
    <mergeCell ref="AY58:AZ58"/>
    <mergeCell ref="BA58:BB58"/>
    <mergeCell ref="BC58:BD58"/>
    <mergeCell ref="BE58:BF58"/>
    <mergeCell ref="BG58:BH58"/>
    <mergeCell ref="R59:S59"/>
    <mergeCell ref="T59:U59"/>
    <mergeCell ref="V59:W59"/>
    <mergeCell ref="Y59:Z59"/>
    <mergeCell ref="AA59:AC59"/>
    <mergeCell ref="AD59:AE59"/>
    <mergeCell ref="AF59:AG59"/>
    <mergeCell ref="AH59:AI59"/>
    <mergeCell ref="AN59:AO59"/>
    <mergeCell ref="AP59:AQ59"/>
    <mergeCell ref="AR59:AS59"/>
    <mergeCell ref="AW59:AX59"/>
    <mergeCell ref="AY59:AZ59"/>
    <mergeCell ref="BA59:BB59"/>
    <mergeCell ref="BC59:BD59"/>
    <mergeCell ref="BE59:BF59"/>
    <mergeCell ref="BG59:BH59"/>
    <mergeCell ref="R60:S60"/>
    <mergeCell ref="T60:U60"/>
    <mergeCell ref="V60:W60"/>
    <mergeCell ref="Y60:Z60"/>
    <mergeCell ref="AA60:AC60"/>
    <mergeCell ref="AD60:AE60"/>
    <mergeCell ref="AF60:AG60"/>
    <mergeCell ref="AH60:AI60"/>
    <mergeCell ref="AN60:AO60"/>
    <mergeCell ref="AP60:AQ60"/>
    <mergeCell ref="AR60:AS60"/>
    <mergeCell ref="AW60:AX60"/>
    <mergeCell ref="AY60:AZ60"/>
    <mergeCell ref="BA60:BB60"/>
    <mergeCell ref="BC60:BD60"/>
    <mergeCell ref="BE60:BF60"/>
    <mergeCell ref="BG60:BH60"/>
    <mergeCell ref="R61:S61"/>
    <mergeCell ref="T61:U61"/>
    <mergeCell ref="V61:W61"/>
    <mergeCell ref="Y61:Z61"/>
    <mergeCell ref="AA61:AC61"/>
    <mergeCell ref="AD61:AE61"/>
    <mergeCell ref="AF61:AG61"/>
    <mergeCell ref="AH61:AI61"/>
    <mergeCell ref="AN61:AO61"/>
    <mergeCell ref="AP61:AQ61"/>
    <mergeCell ref="AR61:AS61"/>
    <mergeCell ref="AW61:AX61"/>
    <mergeCell ref="AY61:AZ61"/>
    <mergeCell ref="BA61:BB61"/>
    <mergeCell ref="BC61:BD61"/>
    <mergeCell ref="BE61:BF61"/>
    <mergeCell ref="BG61:BH61"/>
    <mergeCell ref="R62:S62"/>
    <mergeCell ref="T62:U62"/>
    <mergeCell ref="V62:W62"/>
    <mergeCell ref="Y62:Z62"/>
    <mergeCell ref="AA62:AC62"/>
    <mergeCell ref="AD62:AE62"/>
    <mergeCell ref="AF62:AG62"/>
    <mergeCell ref="AH62:AI62"/>
    <mergeCell ref="AN62:AO62"/>
    <mergeCell ref="AP62:AQ62"/>
    <mergeCell ref="AR62:AS62"/>
    <mergeCell ref="AW62:AX62"/>
    <mergeCell ref="AY62:AZ62"/>
    <mergeCell ref="BA62:BB62"/>
    <mergeCell ref="BC62:BD62"/>
    <mergeCell ref="BE62:BF62"/>
    <mergeCell ref="BG62:BH62"/>
    <mergeCell ref="R63:S63"/>
    <mergeCell ref="T63:U63"/>
    <mergeCell ref="V63:W63"/>
    <mergeCell ref="Y63:Z63"/>
    <mergeCell ref="AA63:AC63"/>
    <mergeCell ref="AD63:AE63"/>
    <mergeCell ref="AF63:AG63"/>
    <mergeCell ref="AH63:AI63"/>
    <mergeCell ref="AN63:AO63"/>
    <mergeCell ref="AP63:AQ63"/>
    <mergeCell ref="AR63:AS63"/>
    <mergeCell ref="AW63:AX63"/>
    <mergeCell ref="AY63:AZ63"/>
    <mergeCell ref="BA63:BB63"/>
    <mergeCell ref="BC63:BD63"/>
    <mergeCell ref="BE63:BF63"/>
    <mergeCell ref="BG63:BH63"/>
    <mergeCell ref="R64:S64"/>
    <mergeCell ref="T64:U64"/>
    <mergeCell ref="V64:W64"/>
    <mergeCell ref="Y64:Z64"/>
    <mergeCell ref="AA64:AC64"/>
    <mergeCell ref="AD64:AE64"/>
    <mergeCell ref="AF64:AG64"/>
    <mergeCell ref="AH64:AI64"/>
    <mergeCell ref="AN64:AO64"/>
    <mergeCell ref="AP64:AQ64"/>
    <mergeCell ref="AR64:AS64"/>
    <mergeCell ref="AW64:AX64"/>
    <mergeCell ref="AY64:AZ64"/>
    <mergeCell ref="BA64:BB64"/>
    <mergeCell ref="BC64:BD64"/>
    <mergeCell ref="BE64:BF64"/>
    <mergeCell ref="BG64:BH64"/>
    <mergeCell ref="R65:S65"/>
    <mergeCell ref="T65:U65"/>
    <mergeCell ref="V65:W65"/>
    <mergeCell ref="Y65:Z65"/>
    <mergeCell ref="AA65:AC65"/>
    <mergeCell ref="AD65:AE65"/>
    <mergeCell ref="AF65:AG65"/>
    <mergeCell ref="AH65:AI65"/>
    <mergeCell ref="AN65:AO65"/>
    <mergeCell ref="AP65:AQ65"/>
    <mergeCell ref="AR65:AS65"/>
    <mergeCell ref="AW65:AX65"/>
    <mergeCell ref="AY65:AZ65"/>
    <mergeCell ref="BA65:BB65"/>
    <mergeCell ref="BC65:BD65"/>
    <mergeCell ref="BE65:BF65"/>
    <mergeCell ref="BG65:BH65"/>
    <mergeCell ref="R66:S66"/>
    <mergeCell ref="T66:U66"/>
    <mergeCell ref="V66:W66"/>
    <mergeCell ref="Y66:Z66"/>
    <mergeCell ref="AA66:AC66"/>
    <mergeCell ref="AD66:AE66"/>
    <mergeCell ref="AF66:AG66"/>
    <mergeCell ref="AH66:AI66"/>
    <mergeCell ref="AN66:AO66"/>
    <mergeCell ref="AP66:AQ66"/>
    <mergeCell ref="AR66:AS66"/>
    <mergeCell ref="AW66:AX66"/>
    <mergeCell ref="AY66:AZ66"/>
    <mergeCell ref="BA66:BB66"/>
    <mergeCell ref="BC66:BD66"/>
    <mergeCell ref="BE66:BF66"/>
    <mergeCell ref="BG66:BH66"/>
    <mergeCell ref="AW68:AX68"/>
    <mergeCell ref="AY68:AZ68"/>
    <mergeCell ref="BA68:BB68"/>
    <mergeCell ref="BC68:BD68"/>
    <mergeCell ref="BE68:BF68"/>
    <mergeCell ref="R67:S67"/>
    <mergeCell ref="T67:U67"/>
    <mergeCell ref="V67:W67"/>
    <mergeCell ref="Y67:Z67"/>
    <mergeCell ref="AA67:AC67"/>
    <mergeCell ref="AD67:AE67"/>
    <mergeCell ref="AF67:AG67"/>
    <mergeCell ref="AH67:AI67"/>
    <mergeCell ref="AN67:AO67"/>
    <mergeCell ref="BG68:BH68"/>
    <mergeCell ref="G5:H5"/>
    <mergeCell ref="B1:H1"/>
    <mergeCell ref="B3:H3"/>
    <mergeCell ref="B93:D94"/>
    <mergeCell ref="AP67:AQ67"/>
    <mergeCell ref="AR67:AS67"/>
    <mergeCell ref="AW67:AX67"/>
    <mergeCell ref="AY67:AZ67"/>
    <mergeCell ref="BA67:BB67"/>
    <mergeCell ref="BC67:BD67"/>
    <mergeCell ref="BE67:BF67"/>
    <mergeCell ref="BG67:BH67"/>
    <mergeCell ref="R68:S68"/>
    <mergeCell ref="T68:U68"/>
    <mergeCell ref="V68:W68"/>
    <mergeCell ref="Y68:Z68"/>
    <mergeCell ref="AA68:AC68"/>
    <mergeCell ref="AD68:AE68"/>
    <mergeCell ref="AF68:AG68"/>
    <mergeCell ref="AH68:AI68"/>
    <mergeCell ref="AN68:AO68"/>
    <mergeCell ref="AP68:AQ68"/>
    <mergeCell ref="AR68:AS68"/>
    <mergeCell ref="AK95:AL95"/>
    <mergeCell ref="R96:S96"/>
    <mergeCell ref="T96:U96"/>
    <mergeCell ref="V96:W96"/>
    <mergeCell ref="X96:Z96"/>
    <mergeCell ref="AA96:AC96"/>
    <mergeCell ref="AD96:AE96"/>
    <mergeCell ref="AF96:AG96"/>
    <mergeCell ref="AH96:AI96"/>
    <mergeCell ref="AN96:AO96"/>
    <mergeCell ref="AP96:AQ96"/>
    <mergeCell ref="AR96:AS96"/>
    <mergeCell ref="AW96:AX96"/>
    <mergeCell ref="AY96:AZ96"/>
    <mergeCell ref="BA96:BB96"/>
    <mergeCell ref="BC96:BD96"/>
    <mergeCell ref="BE96:BF96"/>
    <mergeCell ref="BG96:BH96"/>
    <mergeCell ref="R97:S97"/>
    <mergeCell ref="T97:U97"/>
    <mergeCell ref="V97:W97"/>
    <mergeCell ref="Y97:Z97"/>
    <mergeCell ref="AA97:AC97"/>
    <mergeCell ref="AD97:AE97"/>
    <mergeCell ref="AF97:AG97"/>
    <mergeCell ref="AH97:AI97"/>
    <mergeCell ref="AN97:AO97"/>
    <mergeCell ref="AP97:AQ97"/>
    <mergeCell ref="AR97:AS97"/>
    <mergeCell ref="AW97:AX97"/>
    <mergeCell ref="AY97:AZ97"/>
    <mergeCell ref="BA97:BB97"/>
    <mergeCell ref="BC97:BD97"/>
    <mergeCell ref="BE97:BF97"/>
    <mergeCell ref="BG97:BH97"/>
    <mergeCell ref="R98:S98"/>
    <mergeCell ref="T98:U98"/>
    <mergeCell ref="V98:W98"/>
    <mergeCell ref="Y98:Z98"/>
    <mergeCell ref="AA98:AC98"/>
    <mergeCell ref="AD98:AE98"/>
    <mergeCell ref="AF98:AG98"/>
    <mergeCell ref="AH98:AI98"/>
    <mergeCell ref="AN98:AO98"/>
    <mergeCell ref="AP98:AQ98"/>
    <mergeCell ref="AR98:AS98"/>
    <mergeCell ref="AW98:AX98"/>
    <mergeCell ref="AY98:AZ98"/>
    <mergeCell ref="BA98:BB98"/>
    <mergeCell ref="BC98:BD98"/>
    <mergeCell ref="BE98:BF98"/>
    <mergeCell ref="BG98:BH98"/>
    <mergeCell ref="R99:S99"/>
    <mergeCell ref="T99:U99"/>
    <mergeCell ref="V99:W99"/>
    <mergeCell ref="Y99:Z99"/>
    <mergeCell ref="AA99:AC99"/>
    <mergeCell ref="AD99:AE99"/>
    <mergeCell ref="AF99:AG99"/>
    <mergeCell ref="AH99:AI99"/>
    <mergeCell ref="AN99:AO99"/>
    <mergeCell ref="AP99:AQ99"/>
    <mergeCell ref="AR99:AS99"/>
    <mergeCell ref="AW99:AX99"/>
    <mergeCell ref="AY99:AZ99"/>
    <mergeCell ref="BA99:BB99"/>
    <mergeCell ref="BC99:BD99"/>
    <mergeCell ref="BE99:BF99"/>
    <mergeCell ref="BG99:BH99"/>
    <mergeCell ref="R100:S100"/>
    <mergeCell ref="T100:U100"/>
    <mergeCell ref="V100:W100"/>
    <mergeCell ref="Y100:Z100"/>
    <mergeCell ref="AA100:AC100"/>
    <mergeCell ref="AD100:AE100"/>
    <mergeCell ref="AF100:AG100"/>
    <mergeCell ref="AH100:AI100"/>
    <mergeCell ref="AN100:AO100"/>
    <mergeCell ref="AP100:AQ100"/>
    <mergeCell ref="AR100:AS100"/>
    <mergeCell ref="AW100:AX100"/>
    <mergeCell ref="AY100:AZ100"/>
    <mergeCell ref="BA100:BB100"/>
    <mergeCell ref="BC100:BD100"/>
    <mergeCell ref="BE100:BF100"/>
    <mergeCell ref="BG100:BH100"/>
    <mergeCell ref="R101:S101"/>
    <mergeCell ref="T101:U101"/>
    <mergeCell ref="V101:W101"/>
    <mergeCell ref="Y101:Z101"/>
    <mergeCell ref="AA101:AC101"/>
    <mergeCell ref="AD101:AE101"/>
    <mergeCell ref="AF101:AG101"/>
    <mergeCell ref="AH101:AI101"/>
    <mergeCell ref="AN101:AO101"/>
    <mergeCell ref="AP101:AQ101"/>
    <mergeCell ref="AR101:AS101"/>
    <mergeCell ref="AW101:AX101"/>
    <mergeCell ref="AY101:AZ101"/>
    <mergeCell ref="BA101:BB101"/>
    <mergeCell ref="BC101:BD101"/>
    <mergeCell ref="BE101:BF101"/>
    <mergeCell ref="BG101:BH101"/>
    <mergeCell ref="R102:S102"/>
    <mergeCell ref="T102:U102"/>
    <mergeCell ref="V102:W102"/>
    <mergeCell ref="Y102:Z102"/>
    <mergeCell ref="AA102:AC102"/>
    <mergeCell ref="AD102:AE102"/>
    <mergeCell ref="AF102:AG102"/>
    <mergeCell ref="AH102:AI102"/>
    <mergeCell ref="AN102:AO102"/>
    <mergeCell ref="AP102:AQ102"/>
    <mergeCell ref="AR102:AS102"/>
    <mergeCell ref="AW102:AX102"/>
    <mergeCell ref="AY102:AZ102"/>
    <mergeCell ref="BA102:BB102"/>
    <mergeCell ref="BC102:BD102"/>
    <mergeCell ref="BE102:BF102"/>
    <mergeCell ref="BG102:BH102"/>
    <mergeCell ref="R103:S103"/>
    <mergeCell ref="T103:U103"/>
    <mergeCell ref="V103:W103"/>
    <mergeCell ref="Y103:Z103"/>
    <mergeCell ref="AA103:AC103"/>
    <mergeCell ref="AD103:AE103"/>
    <mergeCell ref="AF103:AG103"/>
    <mergeCell ref="AH103:AI103"/>
    <mergeCell ref="AN103:AO103"/>
    <mergeCell ref="AP103:AQ103"/>
    <mergeCell ref="AR103:AS103"/>
    <mergeCell ref="AW103:AX103"/>
    <mergeCell ref="AY103:AZ103"/>
    <mergeCell ref="BA103:BB103"/>
    <mergeCell ref="BC103:BD103"/>
    <mergeCell ref="BE103:BF103"/>
    <mergeCell ref="BG103:BH103"/>
    <mergeCell ref="R104:S104"/>
    <mergeCell ref="T104:U104"/>
    <mergeCell ref="V104:W104"/>
    <mergeCell ref="Y104:Z104"/>
    <mergeCell ref="AA104:AC104"/>
    <mergeCell ref="AD104:AE104"/>
    <mergeCell ref="AF104:AG104"/>
    <mergeCell ref="AH104:AI104"/>
    <mergeCell ref="AN104:AO104"/>
    <mergeCell ref="AP104:AQ104"/>
    <mergeCell ref="AR104:AS104"/>
    <mergeCell ref="AW104:AX104"/>
    <mergeCell ref="AY104:AZ104"/>
    <mergeCell ref="BA104:BB104"/>
    <mergeCell ref="BC104:BD104"/>
    <mergeCell ref="BE104:BF104"/>
    <mergeCell ref="BG104:BH104"/>
    <mergeCell ref="R105:S105"/>
    <mergeCell ref="T105:U105"/>
    <mergeCell ref="V105:W105"/>
    <mergeCell ref="Y105:Z105"/>
    <mergeCell ref="AA105:AC105"/>
    <mergeCell ref="AD105:AE105"/>
    <mergeCell ref="AF105:AG105"/>
    <mergeCell ref="AH105:AI105"/>
    <mergeCell ref="AN105:AO105"/>
    <mergeCell ref="AP105:AQ105"/>
    <mergeCell ref="AR105:AS105"/>
    <mergeCell ref="AW105:AX105"/>
    <mergeCell ref="AY105:AZ105"/>
    <mergeCell ref="BA105:BB105"/>
    <mergeCell ref="BC105:BD105"/>
    <mergeCell ref="BE105:BF105"/>
    <mergeCell ref="BG105:BH105"/>
    <mergeCell ref="R106:S106"/>
    <mergeCell ref="T106:U106"/>
    <mergeCell ref="V106:W106"/>
    <mergeCell ref="Y106:Z106"/>
    <mergeCell ref="AA106:AC106"/>
    <mergeCell ref="AD106:AE106"/>
    <mergeCell ref="AF106:AG106"/>
    <mergeCell ref="AH106:AI106"/>
    <mergeCell ref="AN106:AO106"/>
    <mergeCell ref="R107:S107"/>
    <mergeCell ref="T107:U107"/>
    <mergeCell ref="V107:W107"/>
    <mergeCell ref="Y107:Z107"/>
    <mergeCell ref="AA107:AC107"/>
    <mergeCell ref="AD107:AE107"/>
    <mergeCell ref="AF107:AG107"/>
    <mergeCell ref="AH107:AI107"/>
    <mergeCell ref="AN107:AO107"/>
    <mergeCell ref="BG107:BH107"/>
    <mergeCell ref="AP106:AQ106"/>
    <mergeCell ref="AR106:AS106"/>
    <mergeCell ref="AW106:AX106"/>
    <mergeCell ref="AY106:AZ106"/>
    <mergeCell ref="BA106:BB106"/>
    <mergeCell ref="BC106:BD106"/>
    <mergeCell ref="BE106:BF106"/>
    <mergeCell ref="BG106:BH106"/>
    <mergeCell ref="AP107:AQ107"/>
    <mergeCell ref="AR107:AS107"/>
    <mergeCell ref="AW107:AX107"/>
    <mergeCell ref="AY107:AZ107"/>
    <mergeCell ref="BA107:BB107"/>
    <mergeCell ref="BC107:BD107"/>
    <mergeCell ref="BE107:BF107"/>
    <mergeCell ref="AD140:AE140"/>
    <mergeCell ref="BG137:BH137"/>
    <mergeCell ref="R138:S138"/>
    <mergeCell ref="T138:U138"/>
    <mergeCell ref="V138:W138"/>
    <mergeCell ref="Y138:Z138"/>
    <mergeCell ref="AA138:AC138"/>
    <mergeCell ref="AA136:AC136"/>
    <mergeCell ref="AD136:AE136"/>
    <mergeCell ref="AF136:AG136"/>
    <mergeCell ref="AH136:AI136"/>
    <mergeCell ref="AN136:AO136"/>
    <mergeCell ref="R136:S136"/>
    <mergeCell ref="T136:U136"/>
    <mergeCell ref="V136:W136"/>
    <mergeCell ref="Y136:Z136"/>
    <mergeCell ref="R140:S140"/>
    <mergeCell ref="T140:U140"/>
    <mergeCell ref="V140:W140"/>
    <mergeCell ref="Y140:Z140"/>
    <mergeCell ref="AA140:AC140"/>
    <mergeCell ref="AP136:AQ136"/>
    <mergeCell ref="AR136:AS136"/>
    <mergeCell ref="AW136:AX136"/>
    <mergeCell ref="BG143:BH143"/>
    <mergeCell ref="R144:S144"/>
    <mergeCell ref="T144:U144"/>
    <mergeCell ref="V144:W144"/>
    <mergeCell ref="Y144:Z144"/>
    <mergeCell ref="AA144:AC144"/>
    <mergeCell ref="R142:S142"/>
    <mergeCell ref="T142:U142"/>
    <mergeCell ref="V142:W142"/>
    <mergeCell ref="Y142:Z142"/>
    <mergeCell ref="AA142:AC142"/>
    <mergeCell ref="AD142:AE142"/>
    <mergeCell ref="AF142:AG142"/>
    <mergeCell ref="AH142:AI142"/>
    <mergeCell ref="AN142:AO142"/>
    <mergeCell ref="BC142:BD142"/>
    <mergeCell ref="BE142:BF142"/>
    <mergeCell ref="BG142:BH142"/>
    <mergeCell ref="R143:S143"/>
    <mergeCell ref="T143:U143"/>
    <mergeCell ref="V143:W143"/>
    <mergeCell ref="Y143:Z143"/>
    <mergeCell ref="AA143:AC143"/>
    <mergeCell ref="AD143:AE143"/>
    <mergeCell ref="AN135:AO135"/>
    <mergeCell ref="AP135:AQ135"/>
    <mergeCell ref="AR135:AS135"/>
    <mergeCell ref="AW135:AX135"/>
    <mergeCell ref="AY135:AZ135"/>
    <mergeCell ref="BA135:BB135"/>
    <mergeCell ref="BC135:BD135"/>
    <mergeCell ref="BE135:BF135"/>
    <mergeCell ref="BG135:BH135"/>
    <mergeCell ref="B132:D133"/>
    <mergeCell ref="AK134:AL134"/>
    <mergeCell ref="R135:S135"/>
    <mergeCell ref="T135:U135"/>
    <mergeCell ref="V135:W135"/>
    <mergeCell ref="X135:Z135"/>
    <mergeCell ref="AA135:AC135"/>
    <mergeCell ref="AD135:AE135"/>
    <mergeCell ref="AF135:AG135"/>
    <mergeCell ref="AH135:AI135"/>
    <mergeCell ref="AY136:AZ136"/>
    <mergeCell ref="BA136:BB136"/>
    <mergeCell ref="BC136:BD136"/>
    <mergeCell ref="BE136:BF136"/>
    <mergeCell ref="BG136:BH136"/>
    <mergeCell ref="R137:S137"/>
    <mergeCell ref="T137:U137"/>
    <mergeCell ref="V137:W137"/>
    <mergeCell ref="Y137:Z137"/>
    <mergeCell ref="AA137:AC137"/>
    <mergeCell ref="AD137:AE137"/>
    <mergeCell ref="AF137:AG137"/>
    <mergeCell ref="AH137:AI137"/>
    <mergeCell ref="AN137:AO137"/>
    <mergeCell ref="AP137:AQ137"/>
    <mergeCell ref="AR137:AS137"/>
    <mergeCell ref="AW137:AX137"/>
    <mergeCell ref="AY137:AZ137"/>
    <mergeCell ref="BA137:BB137"/>
    <mergeCell ref="BC137:BD137"/>
    <mergeCell ref="BE137:BF137"/>
    <mergeCell ref="AD138:AE138"/>
    <mergeCell ref="AF138:AG138"/>
    <mergeCell ref="AH138:AI138"/>
    <mergeCell ref="AN138:AO138"/>
    <mergeCell ref="AP138:AQ138"/>
    <mergeCell ref="AR138:AS138"/>
    <mergeCell ref="AW138:AX138"/>
    <mergeCell ref="AY138:AZ138"/>
    <mergeCell ref="BA138:BB138"/>
    <mergeCell ref="AW140:AX140"/>
    <mergeCell ref="AY140:AZ140"/>
    <mergeCell ref="BA140:BB140"/>
    <mergeCell ref="BC140:BD140"/>
    <mergeCell ref="BC138:BD138"/>
    <mergeCell ref="BE138:BF138"/>
    <mergeCell ref="BG138:BH138"/>
    <mergeCell ref="R139:S139"/>
    <mergeCell ref="T139:U139"/>
    <mergeCell ref="V139:W139"/>
    <mergeCell ref="Y139:Z139"/>
    <mergeCell ref="AA139:AC139"/>
    <mergeCell ref="AD139:AE139"/>
    <mergeCell ref="AF139:AG139"/>
    <mergeCell ref="AH139:AI139"/>
    <mergeCell ref="AN139:AO139"/>
    <mergeCell ref="AP139:AQ139"/>
    <mergeCell ref="AR139:AS139"/>
    <mergeCell ref="AW139:AX139"/>
    <mergeCell ref="AY139:AZ139"/>
    <mergeCell ref="BA139:BB139"/>
    <mergeCell ref="BC139:BD139"/>
    <mergeCell ref="BE139:BF139"/>
    <mergeCell ref="BG139:BH139"/>
    <mergeCell ref="BE140:BF140"/>
    <mergeCell ref="BG140:BH140"/>
    <mergeCell ref="R141:S141"/>
    <mergeCell ref="T141:U141"/>
    <mergeCell ref="V141:W141"/>
    <mergeCell ref="Y141:Z141"/>
    <mergeCell ref="AA141:AC141"/>
    <mergeCell ref="AD141:AE141"/>
    <mergeCell ref="AF141:AG141"/>
    <mergeCell ref="AH141:AI141"/>
    <mergeCell ref="AN141:AO141"/>
    <mergeCell ref="AP141:AQ141"/>
    <mergeCell ref="AR141:AS141"/>
    <mergeCell ref="AW141:AX141"/>
    <mergeCell ref="AY141:AZ141"/>
    <mergeCell ref="BA141:BB141"/>
    <mergeCell ref="BC141:BD141"/>
    <mergeCell ref="BE141:BF141"/>
    <mergeCell ref="BG141:BH141"/>
    <mergeCell ref="AF140:AG140"/>
    <mergeCell ref="AH140:AI140"/>
    <mergeCell ref="AN140:AO140"/>
    <mergeCell ref="AP140:AQ140"/>
    <mergeCell ref="AR140:AS140"/>
    <mergeCell ref="AF143:AG143"/>
    <mergeCell ref="AH143:AI143"/>
    <mergeCell ref="AN143:AO143"/>
    <mergeCell ref="AP143:AQ143"/>
    <mergeCell ref="AR143:AS143"/>
    <mergeCell ref="AW143:AX143"/>
    <mergeCell ref="AY143:AZ143"/>
    <mergeCell ref="BA143:BB143"/>
    <mergeCell ref="BC143:BD143"/>
    <mergeCell ref="BE143:BF143"/>
    <mergeCell ref="AP144:AQ144"/>
    <mergeCell ref="AR144:AS144"/>
    <mergeCell ref="AW144:AX144"/>
    <mergeCell ref="AY144:AZ144"/>
    <mergeCell ref="BA144:BB144"/>
    <mergeCell ref="AP142:AQ142"/>
    <mergeCell ref="AR142:AS142"/>
    <mergeCell ref="AW142:AX142"/>
    <mergeCell ref="AY142:AZ142"/>
    <mergeCell ref="BA142:BB142"/>
    <mergeCell ref="BC144:BD144"/>
    <mergeCell ref="BE144:BF144"/>
    <mergeCell ref="BG144:BH144"/>
    <mergeCell ref="R145:S145"/>
    <mergeCell ref="T145:U145"/>
    <mergeCell ref="V145:W145"/>
    <mergeCell ref="Y145:Z145"/>
    <mergeCell ref="AA145:AC145"/>
    <mergeCell ref="AD145:AE145"/>
    <mergeCell ref="AF145:AG145"/>
    <mergeCell ref="AH145:AI145"/>
    <mergeCell ref="AN145:AO145"/>
    <mergeCell ref="AP145:AQ145"/>
    <mergeCell ref="AR145:AS145"/>
    <mergeCell ref="AW145:AX145"/>
    <mergeCell ref="AY145:AZ145"/>
    <mergeCell ref="BA145:BB145"/>
    <mergeCell ref="BC145:BD145"/>
    <mergeCell ref="BE145:BF145"/>
    <mergeCell ref="BG145:BH145"/>
    <mergeCell ref="AD144:AE144"/>
    <mergeCell ref="AF144:AG144"/>
    <mergeCell ref="AH144:AI144"/>
    <mergeCell ref="AN144:AO144"/>
    <mergeCell ref="AP146:AQ146"/>
    <mergeCell ref="AR146:AS146"/>
    <mergeCell ref="AW146:AX146"/>
    <mergeCell ref="AY146:AZ146"/>
    <mergeCell ref="BA146:BB146"/>
    <mergeCell ref="BC146:BD146"/>
    <mergeCell ref="BE146:BF146"/>
    <mergeCell ref="BG146:BH146"/>
    <mergeCell ref="R146:S146"/>
    <mergeCell ref="T146:U146"/>
    <mergeCell ref="V146:W146"/>
    <mergeCell ref="Y146:Z146"/>
    <mergeCell ref="AA146:AC146"/>
    <mergeCell ref="AD146:AE146"/>
    <mergeCell ref="AF146:AG146"/>
    <mergeCell ref="AH146:AI146"/>
    <mergeCell ref="AN146:AO146"/>
  </mergeCells>
  <dataValidations count="2">
    <dataValidation type="list" allowBlank="1" showInputMessage="1" showErrorMessage="1" sqref="W16 W55 W94 W133">
      <formula1>"0.6,0.8,1"</formula1>
    </dataValidation>
    <dataValidation type="list" allowBlank="1" showInputMessage="1" showErrorMessage="1" sqref="G5">
      <formula1>"Dry Air,Argon"</formula1>
    </dataValidation>
  </dataValidations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G52"/>
  <sheetViews>
    <sheetView tabSelected="1" zoomScale="55" zoomScaleNormal="55" workbookViewId="0">
      <selection activeCell="I14" sqref="I14"/>
    </sheetView>
  </sheetViews>
  <sheetFormatPr defaultRowHeight="15" x14ac:dyDescent="0.25"/>
  <cols>
    <col min="1" max="1" width="23.140625" style="116" customWidth="1"/>
    <col min="2" max="2" width="9.140625" style="116"/>
    <col min="3" max="3" width="9" style="116" customWidth="1"/>
    <col min="4" max="4" width="16.7109375" style="116" customWidth="1"/>
    <col min="5" max="5" width="14.28515625" style="116" customWidth="1"/>
    <col min="6" max="6" width="11.7109375" style="116" customWidth="1"/>
    <col min="7" max="7" width="21.85546875" style="116" customWidth="1"/>
    <col min="8" max="10" width="16.140625" style="116" customWidth="1"/>
    <col min="11" max="11" width="18.5703125" style="116" customWidth="1"/>
    <col min="12" max="12" width="14.7109375" style="116" customWidth="1"/>
    <col min="13" max="14" width="17.7109375" style="116" customWidth="1"/>
    <col min="15" max="15" width="13.5703125" style="116" customWidth="1"/>
    <col min="16" max="16" width="9" style="116" customWidth="1"/>
    <col min="17" max="17" width="9.140625" style="116"/>
    <col min="18" max="18" width="6" style="116" customWidth="1"/>
    <col min="19" max="19" width="14.7109375" style="116" customWidth="1"/>
    <col min="20" max="20" width="12.42578125" style="116" customWidth="1"/>
    <col min="21" max="21" width="12.5703125" style="116" customWidth="1"/>
    <col min="22" max="23" width="9.140625" style="116"/>
    <col min="24" max="24" width="6.7109375" style="116" customWidth="1"/>
    <col min="25" max="25" width="6.42578125" style="116" customWidth="1"/>
    <col min="26" max="26" width="7.140625" style="116" customWidth="1"/>
    <col min="27" max="27" width="11.5703125" style="116" customWidth="1"/>
    <col min="28" max="30" width="9.140625" style="116"/>
    <col min="31" max="31" width="7.28515625" style="116" customWidth="1"/>
    <col min="32" max="32" width="12.85546875" style="116" customWidth="1"/>
    <col min="33" max="33" width="0.140625" style="116" hidden="1" customWidth="1"/>
    <col min="34" max="34" width="16.85546875" style="116" customWidth="1"/>
    <col min="35" max="36" width="16.28515625" style="116" customWidth="1"/>
    <col min="37" max="37" width="9.140625" style="116"/>
    <col min="38" max="38" width="11" style="116" customWidth="1"/>
    <col min="39" max="39" width="17.7109375" style="116" customWidth="1"/>
    <col min="40" max="40" width="9.140625" style="116"/>
    <col min="41" max="41" width="11.7109375" style="116" customWidth="1"/>
    <col min="42" max="42" width="12.140625" style="116" bestFit="1" customWidth="1"/>
    <col min="43" max="16384" width="9.140625" style="116"/>
  </cols>
  <sheetData>
    <row r="1" spans="1:41" x14ac:dyDescent="0.25">
      <c r="A1" s="168" t="s">
        <v>145</v>
      </c>
      <c r="B1" s="167"/>
      <c r="C1" s="167"/>
      <c r="D1" s="167"/>
      <c r="E1" s="167"/>
      <c r="F1" s="167"/>
      <c r="G1" s="167"/>
      <c r="H1" s="167"/>
      <c r="N1" s="37"/>
    </row>
    <row r="2" spans="1:41" x14ac:dyDescent="0.25">
      <c r="A2" s="25"/>
      <c r="B2" s="25"/>
      <c r="C2" s="25"/>
      <c r="D2" s="25"/>
      <c r="E2" s="25"/>
      <c r="F2" s="25"/>
      <c r="G2" s="25"/>
      <c r="H2" s="25"/>
    </row>
    <row r="3" spans="1:41" x14ac:dyDescent="0.25">
      <c r="A3" s="168" t="s">
        <v>17</v>
      </c>
      <c r="B3" s="168"/>
      <c r="C3" s="168"/>
      <c r="D3" s="168"/>
      <c r="E3" s="168"/>
      <c r="F3" s="168"/>
      <c r="G3" s="168"/>
      <c r="H3" s="168"/>
      <c r="M3" s="187" t="s">
        <v>130</v>
      </c>
      <c r="N3" s="187"/>
      <c r="O3" s="187"/>
      <c r="P3" s="187"/>
    </row>
    <row r="4" spans="1:41" x14ac:dyDescent="0.25">
      <c r="A4" s="177" t="s">
        <v>0</v>
      </c>
      <c r="B4" s="178"/>
      <c r="C4" s="178"/>
      <c r="D4" s="178"/>
      <c r="E4" s="179"/>
      <c r="F4" s="2">
        <v>8.3144621000000001</v>
      </c>
      <c r="G4" s="2"/>
      <c r="H4" s="136" t="s">
        <v>3</v>
      </c>
      <c r="I4" s="25"/>
      <c r="J4" s="25"/>
      <c r="K4" s="25"/>
      <c r="M4" s="177" t="s">
        <v>8</v>
      </c>
      <c r="N4" s="179"/>
      <c r="O4" s="90">
        <v>273</v>
      </c>
      <c r="P4" s="90" t="s">
        <v>13</v>
      </c>
      <c r="AA4" s="12"/>
      <c r="AC4" s="12"/>
    </row>
    <row r="5" spans="1:41" x14ac:dyDescent="0.25">
      <c r="A5" s="183" t="s">
        <v>51</v>
      </c>
      <c r="B5" s="184"/>
      <c r="C5" s="184"/>
      <c r="D5" s="184"/>
      <c r="E5" s="185"/>
      <c r="F5" s="165" t="s">
        <v>85</v>
      </c>
      <c r="G5" s="213"/>
      <c r="H5" s="166"/>
      <c r="I5" s="216"/>
      <c r="J5" s="216"/>
      <c r="K5" s="216"/>
      <c r="M5" s="177" t="s">
        <v>9</v>
      </c>
      <c r="N5" s="179"/>
      <c r="O5" s="90">
        <v>350</v>
      </c>
      <c r="P5" s="90" t="s">
        <v>13</v>
      </c>
      <c r="AC5" s="12"/>
    </row>
    <row r="6" spans="1:41" x14ac:dyDescent="0.25">
      <c r="A6" s="177" t="s">
        <v>1</v>
      </c>
      <c r="B6" s="178"/>
      <c r="C6" s="178"/>
      <c r="D6" s="178"/>
      <c r="E6" s="179"/>
      <c r="F6" s="136">
        <f>IF(F5="Dry Air",0.02897,0.03994)</f>
        <v>2.8969999999999999E-2</v>
      </c>
      <c r="G6" s="136"/>
      <c r="H6" s="136" t="s">
        <v>35</v>
      </c>
      <c r="I6" s="25"/>
      <c r="J6" s="25"/>
      <c r="K6" s="25"/>
      <c r="M6" s="177" t="s">
        <v>10</v>
      </c>
      <c r="N6" s="179"/>
      <c r="O6" s="90">
        <v>22740</v>
      </c>
      <c r="P6" s="90" t="s">
        <v>14</v>
      </c>
    </row>
    <row r="7" spans="1:41" x14ac:dyDescent="0.25">
      <c r="A7" s="127" t="s">
        <v>2</v>
      </c>
      <c r="B7" s="128"/>
      <c r="C7" s="128"/>
      <c r="D7" s="128"/>
      <c r="E7" s="129"/>
      <c r="F7" s="4">
        <v>1.3806503000000001E-23</v>
      </c>
      <c r="G7" s="4"/>
      <c r="H7" s="136" t="s">
        <v>4</v>
      </c>
      <c r="I7" s="25"/>
      <c r="J7" s="25"/>
      <c r="K7" s="25"/>
      <c r="M7" s="180" t="s">
        <v>131</v>
      </c>
      <c r="N7" s="179"/>
      <c r="O7" s="91">
        <v>9.9999999999999995E-7</v>
      </c>
      <c r="P7" s="90" t="s">
        <v>15</v>
      </c>
    </row>
    <row r="8" spans="1:41" x14ac:dyDescent="0.25">
      <c r="A8" s="177" t="s">
        <v>5</v>
      </c>
      <c r="B8" s="178"/>
      <c r="C8" s="178"/>
      <c r="D8" s="178"/>
      <c r="E8" s="179"/>
      <c r="F8" s="6">
        <v>3.74E-10</v>
      </c>
      <c r="G8" s="6"/>
      <c r="H8" s="136" t="s">
        <v>6</v>
      </c>
      <c r="I8" s="25"/>
      <c r="J8" s="25"/>
      <c r="K8" s="25"/>
      <c r="M8" s="177" t="s">
        <v>52</v>
      </c>
      <c r="N8" s="179"/>
      <c r="O8" s="91">
        <v>5.0000000000000002E-5</v>
      </c>
      <c r="P8" s="90" t="s">
        <v>15</v>
      </c>
    </row>
    <row r="9" spans="1:41" x14ac:dyDescent="0.25">
      <c r="A9" s="180" t="s">
        <v>34</v>
      </c>
      <c r="B9" s="181"/>
      <c r="C9" s="181"/>
      <c r="D9" s="181"/>
      <c r="E9" s="182"/>
      <c r="F9" s="6">
        <v>6.0221412927E+23</v>
      </c>
      <c r="G9" s="6"/>
      <c r="H9" s="136" t="s">
        <v>36</v>
      </c>
      <c r="I9" s="25"/>
      <c r="J9" s="25"/>
      <c r="K9" s="25"/>
      <c r="T9" s="11"/>
    </row>
    <row r="10" spans="1:41" x14ac:dyDescent="0.25">
      <c r="A10" s="180" t="s">
        <v>26</v>
      </c>
      <c r="B10" s="181"/>
      <c r="C10" s="181"/>
      <c r="D10" s="181"/>
      <c r="E10" s="182"/>
      <c r="F10" s="6">
        <f>F6/F9</f>
        <v>4.8105812520734512E-26</v>
      </c>
      <c r="G10" s="6"/>
      <c r="H10" s="136" t="s">
        <v>132</v>
      </c>
      <c r="I10" s="25"/>
      <c r="J10" s="25"/>
      <c r="K10" s="25"/>
      <c r="M10" s="188" t="s">
        <v>129</v>
      </c>
      <c r="N10" s="188"/>
      <c r="O10" s="188"/>
      <c r="P10" s="188"/>
    </row>
    <row r="11" spans="1:41" x14ac:dyDescent="0.25">
      <c r="A11" s="180" t="s">
        <v>45</v>
      </c>
      <c r="B11" s="181"/>
      <c r="C11" s="181"/>
      <c r="D11" s="181"/>
      <c r="E11" s="182"/>
      <c r="F11" s="136">
        <v>101325</v>
      </c>
      <c r="G11" s="136"/>
      <c r="H11" s="13" t="s">
        <v>14</v>
      </c>
      <c r="I11" s="217"/>
      <c r="J11" s="217"/>
      <c r="K11" s="217"/>
      <c r="M11" s="180" t="s">
        <v>128</v>
      </c>
      <c r="N11" s="179"/>
      <c r="O11" s="92">
        <f>O5/O4</f>
        <v>1.2820512820512822</v>
      </c>
      <c r="P11" s="93"/>
      <c r="W11" s="36"/>
      <c r="X11" s="36"/>
      <c r="Y11" s="36"/>
      <c r="Z11" s="36"/>
      <c r="AO11" s="11"/>
    </row>
    <row r="12" spans="1:41" x14ac:dyDescent="0.25">
      <c r="M12" s="127" t="s">
        <v>46</v>
      </c>
      <c r="N12" s="129"/>
      <c r="O12" s="92">
        <f>O13/O6</f>
        <v>1.147008627766211</v>
      </c>
      <c r="P12" s="93"/>
      <c r="W12" s="36"/>
      <c r="X12" s="36"/>
      <c r="Y12" s="36"/>
      <c r="Z12" s="36"/>
      <c r="AA12" s="11"/>
      <c r="AD12" s="116" t="s">
        <v>113</v>
      </c>
      <c r="AO12" s="11"/>
    </row>
    <row r="13" spans="1:41" x14ac:dyDescent="0.25">
      <c r="M13" s="127" t="s">
        <v>11</v>
      </c>
      <c r="N13" s="129"/>
      <c r="O13" s="94">
        <f>J28</f>
        <v>26082.97619540364</v>
      </c>
      <c r="P13" s="93" t="s">
        <v>14</v>
      </c>
      <c r="W13" s="36"/>
      <c r="X13" s="36"/>
      <c r="Y13" s="36"/>
      <c r="Z13" s="36"/>
      <c r="AI13" s="11"/>
      <c r="AJ13" s="11"/>
    </row>
    <row r="14" spans="1:41" x14ac:dyDescent="0.25">
      <c r="M14" s="130" t="s">
        <v>126</v>
      </c>
      <c r="N14" s="129"/>
      <c r="O14" s="92">
        <f>(O13-O6)/1000</f>
        <v>3.3429761954036401</v>
      </c>
      <c r="P14" s="93" t="s">
        <v>127</v>
      </c>
      <c r="W14" s="36"/>
      <c r="X14" s="36"/>
      <c r="Y14" s="36"/>
      <c r="Z14" s="36"/>
      <c r="AI14" s="11"/>
      <c r="AJ14" s="11"/>
      <c r="AK14" s="11"/>
      <c r="AL14" s="11"/>
      <c r="AM14" s="11"/>
      <c r="AN14" s="11"/>
    </row>
    <row r="15" spans="1:41" x14ac:dyDescent="0.25">
      <c r="M15" s="130" t="s">
        <v>91</v>
      </c>
      <c r="N15" s="129"/>
      <c r="O15" s="95">
        <f>AI24/AH24</f>
        <v>0.11672237301456052</v>
      </c>
      <c r="P15" s="93"/>
      <c r="AF15" s="12"/>
      <c r="AG15" s="12"/>
      <c r="AI15" s="11"/>
      <c r="AJ15" s="11"/>
    </row>
    <row r="16" spans="1:41" x14ac:dyDescent="0.25">
      <c r="M16" s="130" t="s">
        <v>143</v>
      </c>
      <c r="N16" s="129"/>
      <c r="O16" s="94">
        <v>100</v>
      </c>
      <c r="P16" s="93"/>
      <c r="W16" s="36"/>
      <c r="X16" s="36"/>
      <c r="Y16" s="36"/>
      <c r="Z16" s="36"/>
    </row>
    <row r="17" spans="1:59" x14ac:dyDescent="0.25">
      <c r="M17" s="127" t="s">
        <v>12</v>
      </c>
      <c r="N17" s="129"/>
      <c r="O17" s="96">
        <f>(O5-O4)/O8</f>
        <v>1540000</v>
      </c>
      <c r="P17" s="93" t="s">
        <v>42</v>
      </c>
      <c r="W17" s="36"/>
      <c r="X17" s="36"/>
      <c r="Y17" s="36"/>
      <c r="Z17" s="36"/>
      <c r="AA17" s="12"/>
      <c r="AI17" s="11"/>
      <c r="AJ17" s="11"/>
      <c r="AP17" s="220">
        <f>AVERAGE(AP24:AQ34)</f>
        <v>-1.4985443813578642E-3</v>
      </c>
    </row>
    <row r="18" spans="1:59" x14ac:dyDescent="0.25">
      <c r="L18" s="11"/>
      <c r="M18" s="127" t="s">
        <v>16</v>
      </c>
      <c r="N18" s="129"/>
      <c r="O18" s="96">
        <f>(O13-O6)/O8</f>
        <v>66859523.908072799</v>
      </c>
      <c r="P18" s="93" t="s">
        <v>43</v>
      </c>
      <c r="W18" s="36"/>
      <c r="X18" s="36"/>
      <c r="Y18" s="36"/>
      <c r="Z18" s="36"/>
      <c r="AJ18" s="11"/>
      <c r="AK18" s="41"/>
      <c r="AL18" s="11"/>
      <c r="AM18" s="11"/>
      <c r="AN18" s="11"/>
      <c r="AP18" s="116" t="s">
        <v>160</v>
      </c>
    </row>
    <row r="19" spans="1:59" x14ac:dyDescent="0.25">
      <c r="M19" s="177" t="s">
        <v>54</v>
      </c>
      <c r="N19" s="179"/>
      <c r="O19" s="96">
        <f>PI()*(O7^2)</f>
        <v>3.1415926535897931E-12</v>
      </c>
      <c r="P19" s="93" t="s">
        <v>55</v>
      </c>
      <c r="AK19" s="11"/>
    </row>
    <row r="20" spans="1:59" x14ac:dyDescent="0.25">
      <c r="W20" s="11"/>
      <c r="X20" s="11"/>
      <c r="Y20" s="11"/>
      <c r="Z20" s="11"/>
      <c r="AB20" s="11"/>
      <c r="AK20" s="11"/>
    </row>
    <row r="21" spans="1:59" x14ac:dyDescent="0.25">
      <c r="T21" s="26"/>
      <c r="U21" s="25"/>
      <c r="AO21" s="11"/>
    </row>
    <row r="22" spans="1:59" x14ac:dyDescent="0.25">
      <c r="B22" s="167" t="s">
        <v>19</v>
      </c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AH22" s="154"/>
      <c r="AI22" s="154"/>
    </row>
    <row r="23" spans="1:59" s="14" customFormat="1" ht="35.25" customHeight="1" x14ac:dyDescent="0.25">
      <c r="A23" s="27" t="s">
        <v>158</v>
      </c>
      <c r="B23" s="155" t="s">
        <v>133</v>
      </c>
      <c r="C23" s="156"/>
      <c r="D23" s="120" t="s">
        <v>134</v>
      </c>
      <c r="E23" s="212" t="s">
        <v>135</v>
      </c>
      <c r="F23" s="164"/>
      <c r="G23" s="120" t="s">
        <v>44</v>
      </c>
      <c r="H23" s="120" t="s">
        <v>157</v>
      </c>
      <c r="I23" s="27" t="s">
        <v>46</v>
      </c>
      <c r="J23" s="38" t="s">
        <v>138</v>
      </c>
      <c r="K23" s="38" t="s">
        <v>140</v>
      </c>
      <c r="L23" s="28" t="s">
        <v>48</v>
      </c>
      <c r="M23" s="38" t="s">
        <v>49</v>
      </c>
      <c r="N23" s="119" t="s">
        <v>50</v>
      </c>
      <c r="O23" s="155" t="s">
        <v>37</v>
      </c>
      <c r="P23" s="156"/>
      <c r="Q23" s="155" t="s">
        <v>38</v>
      </c>
      <c r="R23" s="157"/>
      <c r="S23" s="155" t="s">
        <v>22</v>
      </c>
      <c r="T23" s="157"/>
      <c r="U23" s="158" t="s">
        <v>23</v>
      </c>
      <c r="V23" s="159"/>
      <c r="W23" s="156"/>
      <c r="X23" s="155" t="s">
        <v>27</v>
      </c>
      <c r="Y23" s="159"/>
      <c r="Z23" s="156"/>
      <c r="AA23" s="160" t="s">
        <v>24</v>
      </c>
      <c r="AB23" s="161"/>
      <c r="AC23" s="160" t="s">
        <v>25</v>
      </c>
      <c r="AD23" s="161"/>
      <c r="AE23" s="155" t="s">
        <v>39</v>
      </c>
      <c r="AF23" s="156"/>
      <c r="AG23" s="124"/>
      <c r="AH23" s="125" t="s">
        <v>28</v>
      </c>
      <c r="AI23" s="125" t="s">
        <v>29</v>
      </c>
      <c r="AJ23" s="133" t="s">
        <v>53</v>
      </c>
      <c r="AK23" s="155" t="s">
        <v>40</v>
      </c>
      <c r="AL23" s="156"/>
      <c r="AM23" s="38" t="s">
        <v>144</v>
      </c>
      <c r="AN23" s="155" t="s">
        <v>41</v>
      </c>
      <c r="AO23" s="157"/>
      <c r="AP23" s="162" t="s">
        <v>161</v>
      </c>
      <c r="AQ23" s="163"/>
      <c r="AR23" s="162" t="s">
        <v>162</v>
      </c>
      <c r="AS23" s="163"/>
      <c r="AT23" s="126" t="s">
        <v>123</v>
      </c>
      <c r="AU23" s="126" t="s">
        <v>122</v>
      </c>
      <c r="AV23" s="164" t="s">
        <v>116</v>
      </c>
      <c r="AW23" s="164"/>
      <c r="AX23" s="164" t="s">
        <v>117</v>
      </c>
      <c r="AY23" s="164"/>
      <c r="AZ23" s="164" t="s">
        <v>118</v>
      </c>
      <c r="BA23" s="164"/>
      <c r="BB23" s="164" t="s">
        <v>119</v>
      </c>
      <c r="BC23" s="164"/>
      <c r="BD23" s="164" t="s">
        <v>120</v>
      </c>
      <c r="BE23" s="164"/>
      <c r="BF23" s="164" t="s">
        <v>121</v>
      </c>
      <c r="BG23" s="164"/>
    </row>
    <row r="24" spans="1:59" x14ac:dyDescent="0.25">
      <c r="A24" s="123">
        <v>1</v>
      </c>
      <c r="B24" s="145">
        <f>$O$4</f>
        <v>273</v>
      </c>
      <c r="C24" s="145"/>
      <c r="D24" s="118">
        <f>$O$5</f>
        <v>350</v>
      </c>
      <c r="E24" s="189">
        <f>O6</f>
        <v>22740</v>
      </c>
      <c r="F24" s="189"/>
      <c r="G24" s="121">
        <f>E24/$F$11</f>
        <v>0.22442635085122131</v>
      </c>
      <c r="H24" s="218">
        <f>AI24/AH24</f>
        <v>0.11672237301456052</v>
      </c>
      <c r="I24" s="132">
        <f>$O$11^H24</f>
        <v>1.0294256233440868</v>
      </c>
      <c r="J24" s="135">
        <f>I24*E24</f>
        <v>23409.138674844533</v>
      </c>
      <c r="K24" s="121">
        <f>(J24-$O$6)/1000</f>
        <v>0.66913867484453293</v>
      </c>
      <c r="L24" s="121">
        <f>E24/1000</f>
        <v>22.74</v>
      </c>
      <c r="M24" s="117">
        <f>E24/($F$7*B24)</f>
        <v>6.0331499798829066E+24</v>
      </c>
      <c r="N24" s="117">
        <f>M24*$F$10</f>
        <v>0.29022958184172032</v>
      </c>
      <c r="O24" s="142">
        <f>SQRT((8*$F$4*B24)/(PI()*$F$6))</f>
        <v>446.67763914493332</v>
      </c>
      <c r="P24" s="142"/>
      <c r="Q24" s="139">
        <f>($F$7*B24)/(SQRT(2)*PI()*(AE24^2)*E24)</f>
        <v>1.2521859958725846E-16</v>
      </c>
      <c r="R24" s="140"/>
      <c r="S24" s="190">
        <f>Q24/$O$7</f>
        <v>1.2521859958725846E-10</v>
      </c>
      <c r="T24" s="191"/>
      <c r="U24" s="118" t="str">
        <f>IF(S24&gt;=10,"Kn&gt;10",IF(S24&gt;=0.1,"0.1&lt;Kn&lt;10",IF(S24&gt;=0.01,"0.01&lt;Kn&lt;0.1","Kn&lt;0.01")))</f>
        <v>Kn&lt;0.01</v>
      </c>
      <c r="V24" s="145" t="str">
        <f>IF(S24&gt;10,"Free Molecular",IF(S24&gt;=0.1,"Transitional",IF(S24&gt;=0.01,"Viscous","ERROR")))</f>
        <v>ERROR</v>
      </c>
      <c r="W24" s="145"/>
      <c r="X24" s="142">
        <f>(($O$7*E24)/AE24)*SQRT(($F$10/(2*$F$7*B24)))</f>
        <v>3.328051113509976</v>
      </c>
      <c r="Y24" s="142"/>
      <c r="Z24" s="142"/>
      <c r="AA24" s="141">
        <f>($O$7/B24)*$O$17</f>
        <v>5.6410256410256406E-3</v>
      </c>
      <c r="AB24" s="141"/>
      <c r="AC24" s="141">
        <f>($O$7/B24)*$O$18</f>
        <v>0.24490668098195165</v>
      </c>
      <c r="AD24" s="141"/>
      <c r="AE24" s="141">
        <f>BD24</f>
        <v>1.7260806447646805E-5</v>
      </c>
      <c r="AF24" s="141"/>
      <c r="AG24" s="42">
        <f t="shared" ref="AG24:AG34" si="0">MROUND(X24,0.01)</f>
        <v>3.33</v>
      </c>
      <c r="AH24" s="118">
        <f>VLOOKUP(AG24,'Data Table'!$E$3:$G$5002,2,TRUE)</f>
        <v>1.977333</v>
      </c>
      <c r="AI24" s="118">
        <f>VLOOKUP(AG24,'Data Table'!$E$3:$G$5002,3,TRUE)</f>
        <v>0.230799</v>
      </c>
      <c r="AJ24" s="122">
        <f t="shared" ref="AJ24:AJ34" si="1">(AH24*AA24)-(AI24*AC24)</f>
        <v>-4.5370030910107308E-2</v>
      </c>
      <c r="AK24" s="146">
        <f>AJ24*$O$19*E24*(SQRT($F$10/(2*$F$7*B24)))</f>
        <v>-8.1878526465336698E-12</v>
      </c>
      <c r="AL24" s="147"/>
      <c r="AM24" s="109">
        <f>AK24*$O$16*1000</f>
        <v>-8.1878526465336703E-7</v>
      </c>
      <c r="AN24" s="137">
        <f t="shared" ref="AN24:AN34" si="2">AK24/N24</f>
        <v>-2.8211640572872407E-11</v>
      </c>
      <c r="AO24" s="138"/>
      <c r="AP24" s="175">
        <f>(AN24*(100^3))*60</f>
        <v>-1.6926984343723444E-3</v>
      </c>
      <c r="AQ24" s="176"/>
      <c r="AR24" s="175">
        <f>(AP24*(100^3))*60</f>
        <v>-101561.90606234065</v>
      </c>
      <c r="AS24" s="176"/>
      <c r="AT24" s="118">
        <f>B24-273</f>
        <v>0</v>
      </c>
      <c r="AU24" s="118">
        <f>E24*$AR$39</f>
        <v>3.2972999999999999</v>
      </c>
      <c r="AV24" s="141">
        <f>($AJ$41+($AJ$42*$AT24)+($AJ$43*($AT24^2))+($AJ$44*$AU24)+($AJ$45*($AU24^2)))*0.001</f>
        <v>1.9042466131170326E-5</v>
      </c>
      <c r="AW24" s="141"/>
      <c r="AX24" s="141">
        <f t="shared" ref="AX24:AX34" si="3">($AL$41+($AL$42*$AT24)+($AL$43*($AT24^2))+($AL$44*$AU24)+($AL$45*($AU24^2)))*0.001</f>
        <v>1.6724227877928236E-5</v>
      </c>
      <c r="AY24" s="141"/>
      <c r="AZ24" s="141">
        <f>($AJ$48+($AJ$49*$AT24)+($AJ$50*($AT24^2))+($AJ$51*$AU24)+($AJ$52*($AU24^2)))*0.001</f>
        <v>1.3734071890554227E-5</v>
      </c>
      <c r="BA24" s="141"/>
      <c r="BB24" s="141">
        <f>($AL$48+($AL$49*$AT24)+($AL$50*($AT24^2))+($AL$51*$AU24)+($AL$52*($AU24^2)))*0.001</f>
        <v>2.0880163315740021E-5</v>
      </c>
      <c r="BC24" s="141"/>
      <c r="BD24" s="141">
        <f>IF($F$5="Dry Air",($AQ$44*AV24)+($AQ$45*AX24)+($AQ$46*AZ24)+($AQ$47*BB24),BB24)</f>
        <v>1.7260806447646805E-5</v>
      </c>
      <c r="BE24" s="141"/>
      <c r="BF24" s="139">
        <f>SQRT(($F$10*O24)/(2*(SQRT(2))*PI()*BD24))</f>
        <v>3.7429834669601505E-10</v>
      </c>
      <c r="BG24" s="140"/>
    </row>
    <row r="25" spans="1:59" x14ac:dyDescent="0.25">
      <c r="A25" s="123">
        <v>2</v>
      </c>
      <c r="B25" s="145">
        <f>$O$4</f>
        <v>273</v>
      </c>
      <c r="C25" s="145"/>
      <c r="D25" s="118">
        <f>$O$5</f>
        <v>350</v>
      </c>
      <c r="E25" s="190">
        <f>J24</f>
        <v>23409.138674844533</v>
      </c>
      <c r="F25" s="191"/>
      <c r="G25" s="121">
        <f>E25/$F$11</f>
        <v>0.23103023611985721</v>
      </c>
      <c r="H25" s="218">
        <f t="shared" ref="H25:H34" si="4">AI25/AH25</f>
        <v>0.11339505274845364</v>
      </c>
      <c r="I25" s="132">
        <f t="shared" ref="I25:I34" si="5">$O$11^H25</f>
        <v>1.0285749380393798</v>
      </c>
      <c r="J25" s="135">
        <f t="shared" ref="J25:J34" si="6">I25*E25</f>
        <v>24078.053362033465</v>
      </c>
      <c r="K25" s="121">
        <f t="shared" ref="K25:K34" si="7">(J25-$O$6)/1000</f>
        <v>1.3380533620334645</v>
      </c>
      <c r="L25" s="121">
        <f>E25/1000</f>
        <v>23.409138674844534</v>
      </c>
      <c r="M25" s="117">
        <f>E25/($F$7*B25)</f>
        <v>6.2106791787693266E+24</v>
      </c>
      <c r="N25" s="117">
        <f>M25*$F$10</f>
        <v>0.2987697682003066</v>
      </c>
      <c r="O25" s="142">
        <f>SQRT((8*$F$4*B25)/(PI()*$F$6))</f>
        <v>446.67763914493332</v>
      </c>
      <c r="P25" s="142"/>
      <c r="Q25" s="139">
        <f>($F$7*B25)/(SQRT(2)*PI()*(AE25^2)*E25)</f>
        <v>1.2163809548649517E-16</v>
      </c>
      <c r="R25" s="140"/>
      <c r="S25" s="190">
        <f>Q25/$O$7</f>
        <v>1.2163809548649519E-10</v>
      </c>
      <c r="T25" s="191"/>
      <c r="U25" s="118" t="str">
        <f t="shared" ref="U25:U34" si="8">IF(S25&gt;=10,"Kn&gt;10",IF(S25&gt;=0.1,"0.1&lt;Kn&lt;10",IF(S25&gt;=0.01,"0.01&lt;Kn&lt;0.1","Kn&lt;0.01")))</f>
        <v>Kn&lt;0.01</v>
      </c>
      <c r="V25" s="145" t="str">
        <f t="shared" ref="V25:V34" si="9">IF(S25&gt;10,"Free Molecular",IF(S25&gt;=0.1,"Transitional",IF(S25&gt;=0.01,"Viscous","ERROR")))</f>
        <v>ERROR</v>
      </c>
      <c r="W25" s="145"/>
      <c r="X25" s="142">
        <f>(($O$7*E25)/AE25)*SQRT(($F$10/(2*$F$7*B25)))</f>
        <v>3.4259643022842123</v>
      </c>
      <c r="Y25" s="142"/>
      <c r="Z25" s="142"/>
      <c r="AA25" s="141">
        <f>($O$7/B25)*$O$17</f>
        <v>5.6410256410256406E-3</v>
      </c>
      <c r="AB25" s="141"/>
      <c r="AC25" s="141">
        <f>($O$7/B25)*$O$18</f>
        <v>0.24490668098195165</v>
      </c>
      <c r="AD25" s="141"/>
      <c r="AE25" s="141">
        <f t="shared" ref="AE25:AE34" si="10">BD25</f>
        <v>1.7260891038378861E-5</v>
      </c>
      <c r="AF25" s="141"/>
      <c r="AG25" s="42">
        <f t="shared" si="0"/>
        <v>3.43</v>
      </c>
      <c r="AH25" s="118">
        <f>VLOOKUP(AG25,'Data Table'!$E$3:$G$5002,2,TRUE)</f>
        <v>2.000343</v>
      </c>
      <c r="AI25" s="118">
        <f>VLOOKUP(AG25,'Data Table'!$E$3:$G$5002,3,TRUE)</f>
        <v>0.226829</v>
      </c>
      <c r="AJ25" s="122">
        <f t="shared" si="1"/>
        <v>-4.426795138660896E-2</v>
      </c>
      <c r="AK25" s="146">
        <f>AJ25*$O$19*E25*(SQRT($F$10/(2*$F$7*B25)))</f>
        <v>-8.2240424144753351E-12</v>
      </c>
      <c r="AL25" s="147"/>
      <c r="AM25" s="109">
        <f t="shared" ref="AM25:AM34" si="11">AK25*$O$16*1000</f>
        <v>-8.2240424144753355E-7</v>
      </c>
      <c r="AN25" s="137">
        <f t="shared" si="2"/>
        <v>-2.7526354035129901E-11</v>
      </c>
      <c r="AO25" s="138"/>
      <c r="AP25" s="175">
        <f t="shared" ref="AP24:AP34" si="12">(AN25*(100^3))*60</f>
        <v>-1.6515812421077939E-3</v>
      </c>
      <c r="AQ25" s="176"/>
      <c r="AR25" s="175">
        <f t="shared" ref="AR25:AR34" si="13">(AP25*(100^3))*60</f>
        <v>-99094.87452646764</v>
      </c>
      <c r="AS25" s="176"/>
      <c r="AT25" s="118">
        <f>B25-273</f>
        <v>0</v>
      </c>
      <c r="AU25" s="118">
        <f>E25*$AR$39</f>
        <v>3.3943251078524574</v>
      </c>
      <c r="AV25" s="141">
        <f t="shared" ref="AV25:AV34" si="14">($AJ$41+($AJ$42*$AT25)+($AJ$43*($AT25^2))+($AJ$44*$AU25)+($AJ$45*($AU25^2)))*0.001</f>
        <v>1.9042553613350006E-5</v>
      </c>
      <c r="AW25" s="141"/>
      <c r="AX25" s="141">
        <f t="shared" si="3"/>
        <v>1.6724311244554172E-5</v>
      </c>
      <c r="AY25" s="141"/>
      <c r="AZ25" s="141">
        <f t="shared" ref="AZ25:AZ34" si="15">($AJ$48+($AJ$49*$AT25)+($AJ$50*($AT25^2))+($AJ$51*$AU25)+($AJ$52*($AU25^2)))*0.001</f>
        <v>1.3734077829923082E-5</v>
      </c>
      <c r="BA25" s="141"/>
      <c r="BB25" s="141">
        <f t="shared" ref="BB25:BB34" si="16">($AL$48+($AL$49*$AT25)+($AL$50*($AT25^2))+($AL$51*$AU25)+($AL$52*($AU25^2)))*0.001</f>
        <v>2.0880280177311371E-5</v>
      </c>
      <c r="BC25" s="141"/>
      <c r="BD25" s="141">
        <f>IF($F$5="Dry Air",($AQ$44*AV25)+($AQ$45*AX25)+($AQ$46*AZ25)+($AQ$47*BB25),BB25)</f>
        <v>1.7260891038378861E-5</v>
      </c>
      <c r="BE25" s="141"/>
      <c r="BF25" s="139">
        <f t="shared" ref="BF25:BF34" si="17">SQRT(($F$10*O25)/(2*(SQRT(2))*PI()*BD25))</f>
        <v>3.7429742952986535E-10</v>
      </c>
      <c r="BG25" s="140"/>
    </row>
    <row r="26" spans="1:59" x14ac:dyDescent="0.25">
      <c r="A26" s="123">
        <v>3</v>
      </c>
      <c r="B26" s="145">
        <f>$O$4</f>
        <v>273</v>
      </c>
      <c r="C26" s="145"/>
      <c r="D26" s="118">
        <f>$O$5</f>
        <v>350</v>
      </c>
      <c r="E26" s="190">
        <f>J25</f>
        <v>24078.053362033465</v>
      </c>
      <c r="F26" s="191"/>
      <c r="G26" s="121">
        <f>E26/$F$11</f>
        <v>0.23763191080220541</v>
      </c>
      <c r="H26" s="218">
        <f t="shared" si="4"/>
        <v>0.11046524285372172</v>
      </c>
      <c r="I26" s="132">
        <f t="shared" si="5"/>
        <v>1.0278264649765612</v>
      </c>
      <c r="J26" s="135">
        <f t="shared" si="6"/>
        <v>24748.060470615859</v>
      </c>
      <c r="K26" s="121">
        <f t="shared" si="7"/>
        <v>2.0080604706158591</v>
      </c>
      <c r="L26" s="121">
        <f>E26/1000</f>
        <v>24.078053362033465</v>
      </c>
      <c r="M26" s="117">
        <f>E26/($F$7*B26)</f>
        <v>6.3881489514851259E+24</v>
      </c>
      <c r="N26" s="117">
        <f>M26*$F$10</f>
        <v>0.30730709581467019</v>
      </c>
      <c r="O26" s="142">
        <f>SQRT((8*$F$4*B26)/(PI()*$F$6))</f>
        <v>446.67763914493332</v>
      </c>
      <c r="P26" s="142"/>
      <c r="Q26" s="139">
        <f>($F$7*B26)/(SQRT(2)*PI()*(AE26^2)*E26)</f>
        <v>1.1825769716418664E-16</v>
      </c>
      <c r="R26" s="140"/>
      <c r="S26" s="190">
        <f>Q26/$O$7</f>
        <v>1.1825769716418664E-10</v>
      </c>
      <c r="T26" s="191"/>
      <c r="U26" s="118" t="str">
        <f t="shared" si="8"/>
        <v>Kn&lt;0.01</v>
      </c>
      <c r="V26" s="145" t="str">
        <f t="shared" si="9"/>
        <v>ERROR</v>
      </c>
      <c r="W26" s="145"/>
      <c r="X26" s="142">
        <f>(($O$7*E26)/AE26)*SQRT(($F$10/(2*$F$7*B26)))</f>
        <v>3.5238437544368333</v>
      </c>
      <c r="Y26" s="142"/>
      <c r="Z26" s="142"/>
      <c r="AA26" s="141">
        <f>($O$7/B26)*$O$17</f>
        <v>5.6410256410256406E-3</v>
      </c>
      <c r="AB26" s="141"/>
      <c r="AC26" s="141">
        <f>($O$7/B26)*$O$18</f>
        <v>0.24490668098195165</v>
      </c>
      <c r="AD26" s="141"/>
      <c r="AE26" s="141">
        <f t="shared" si="10"/>
        <v>1.7260975610259E-5</v>
      </c>
      <c r="AF26" s="141"/>
      <c r="AG26" s="42">
        <f t="shared" si="0"/>
        <v>3.52</v>
      </c>
      <c r="AH26" s="118">
        <f>VLOOKUP(AG26,'Data Table'!$E$3:$G$5002,2,TRUE)</f>
        <v>2.0210520000000001</v>
      </c>
      <c r="AI26" s="118">
        <f>VLOOKUP(AG26,'Data Table'!$E$3:$G$5002,3,TRUE)</f>
        <v>0.22325600000000001</v>
      </c>
      <c r="AJ26" s="122">
        <f t="shared" si="1"/>
        <v>-4.3276079815460444E-2</v>
      </c>
      <c r="AK26" s="146">
        <f>AJ26*$O$19*E26*(SQRT($F$10/(2*$F$7*B26)))</f>
        <v>-8.269509842759112E-12</v>
      </c>
      <c r="AL26" s="147"/>
      <c r="AM26" s="109">
        <f t="shared" si="11"/>
        <v>-8.2695098427591119E-7</v>
      </c>
      <c r="AN26" s="137">
        <f t="shared" si="2"/>
        <v>-2.6909596151161644E-11</v>
      </c>
      <c r="AO26" s="138"/>
      <c r="AP26" s="175">
        <f t="shared" si="12"/>
        <v>-1.6145757690696988E-3</v>
      </c>
      <c r="AQ26" s="176"/>
      <c r="AR26" s="175">
        <f t="shared" si="13"/>
        <v>-96874.546144181921</v>
      </c>
      <c r="AS26" s="176"/>
      <c r="AT26" s="118">
        <f>B26-273</f>
        <v>0</v>
      </c>
      <c r="AU26" s="118">
        <f>E26*$AR$39</f>
        <v>3.4913177374948523</v>
      </c>
      <c r="AV26" s="141">
        <f t="shared" si="14"/>
        <v>1.9042641077783705E-5</v>
      </c>
      <c r="AW26" s="141"/>
      <c r="AX26" s="141">
        <f t="shared" si="3"/>
        <v>1.6724394592105269E-5</v>
      </c>
      <c r="AY26" s="141"/>
      <c r="AZ26" s="141">
        <f t="shared" si="15"/>
        <v>1.3734083817666242E-5</v>
      </c>
      <c r="BA26" s="141"/>
      <c r="BB26" s="141">
        <f t="shared" si="16"/>
        <v>2.0880397013394423E-5</v>
      </c>
      <c r="BC26" s="141"/>
      <c r="BD26" s="141">
        <f>IF($F$5="Dry Air",($AQ$44*AV26)+($AQ$45*AX26)+($AQ$46*AZ26)+($AQ$47*BB26),BB26)</f>
        <v>1.7260975610259E-5</v>
      </c>
      <c r="BE26" s="141"/>
      <c r="BF26" s="139">
        <f t="shared" si="17"/>
        <v>3.7429651257485552E-10</v>
      </c>
      <c r="BG26" s="140"/>
    </row>
    <row r="27" spans="1:59" x14ac:dyDescent="0.25">
      <c r="A27" s="123">
        <v>4</v>
      </c>
      <c r="B27" s="145">
        <f>$O$4</f>
        <v>273</v>
      </c>
      <c r="C27" s="145"/>
      <c r="D27" s="118">
        <f>$O$5</f>
        <v>350</v>
      </c>
      <c r="E27" s="190">
        <f t="shared" ref="E27:E34" si="18">J26</f>
        <v>24748.060470615859</v>
      </c>
      <c r="F27" s="191"/>
      <c r="G27" s="121">
        <f>E27/$F$11</f>
        <v>0.24424436684545631</v>
      </c>
      <c r="H27" s="218">
        <f t="shared" si="4"/>
        <v>0.10727952478936549</v>
      </c>
      <c r="I27" s="132">
        <f t="shared" si="5"/>
        <v>1.0270132336043094</v>
      </c>
      <c r="J27" s="135">
        <f t="shared" si="6"/>
        <v>25416.585609362181</v>
      </c>
      <c r="K27" s="121">
        <f t="shared" si="7"/>
        <v>2.6765856093621805</v>
      </c>
      <c r="L27" s="121">
        <f>E27/1000</f>
        <v>24.748060470615858</v>
      </c>
      <c r="M27" s="117">
        <f>E27/($F$7*B27)</f>
        <v>6.5659085545486825E+24</v>
      </c>
      <c r="N27" s="117">
        <f>M27*$F$10</f>
        <v>0.31585836595340583</v>
      </c>
      <c r="O27" s="142">
        <f>SQRT((8*$F$4*B27)/(PI()*$F$6))</f>
        <v>446.67763914493332</v>
      </c>
      <c r="P27" s="142"/>
      <c r="Q27" s="139">
        <f>($F$7*B27)/(SQRT(2)*PI()*(AE27^2)*E27)</f>
        <v>1.1505496340966227E-16</v>
      </c>
      <c r="R27" s="140"/>
      <c r="S27" s="190">
        <f>Q27/$O$7</f>
        <v>1.1505496340966227E-10</v>
      </c>
      <c r="T27" s="191"/>
      <c r="U27" s="118" t="str">
        <f t="shared" si="8"/>
        <v>Kn&lt;0.01</v>
      </c>
      <c r="V27" s="145" t="str">
        <f t="shared" si="9"/>
        <v>ERROR</v>
      </c>
      <c r="W27" s="145"/>
      <c r="X27" s="142">
        <f>(($O$7*E27)/AE27)*SQRT(($F$10/(2*$F$7*B27)))</f>
        <v>3.6218820925067505</v>
      </c>
      <c r="Y27" s="142"/>
      <c r="Z27" s="142"/>
      <c r="AA27" s="141">
        <f>($O$7/B27)*$O$17</f>
        <v>5.6410256410256406E-3</v>
      </c>
      <c r="AB27" s="141"/>
      <c r="AC27" s="141">
        <f>($O$7/B27)*$O$18</f>
        <v>0.24490668098195165</v>
      </c>
      <c r="AD27" s="141"/>
      <c r="AE27" s="141">
        <f t="shared" si="10"/>
        <v>1.7261060329741226E-5</v>
      </c>
      <c r="AF27" s="141"/>
      <c r="AG27" s="42">
        <f t="shared" si="0"/>
        <v>3.62</v>
      </c>
      <c r="AH27" s="118">
        <f>VLOOKUP(AG27,'Data Table'!$E$3:$G$5002,2,TRUE)</f>
        <v>2.0440619999999998</v>
      </c>
      <c r="AI27" s="118">
        <f>VLOOKUP(AG27,'Data Table'!$E$3:$G$5002,3,TRUE)</f>
        <v>0.21928599999999998</v>
      </c>
      <c r="AJ27" s="122">
        <f t="shared" si="1"/>
        <v>-4.2174000291962097E-2</v>
      </c>
      <c r="AK27" s="146">
        <f>AJ27*$O$19*E27*(SQRT($F$10/(2*$F$7*B27)))</f>
        <v>-8.2831675827507615E-12</v>
      </c>
      <c r="AL27" s="147"/>
      <c r="AM27" s="109">
        <f t="shared" si="11"/>
        <v>-8.2831675827507616E-7</v>
      </c>
      <c r="AN27" s="137">
        <f t="shared" si="2"/>
        <v>-2.6224309613419142E-11</v>
      </c>
      <c r="AO27" s="138"/>
      <c r="AP27" s="175">
        <f t="shared" si="12"/>
        <v>-1.5734585768051486E-3</v>
      </c>
      <c r="AQ27" s="176"/>
      <c r="AR27" s="175">
        <f t="shared" si="13"/>
        <v>-94407.51460830892</v>
      </c>
      <c r="AS27" s="176"/>
      <c r="AT27" s="118">
        <f>B27-273</f>
        <v>0</v>
      </c>
      <c r="AU27" s="118">
        <f>E27*$AR$39</f>
        <v>3.5884687682392995</v>
      </c>
      <c r="AV27" s="141">
        <f t="shared" si="14"/>
        <v>1.9042728696621949E-5</v>
      </c>
      <c r="AW27" s="141"/>
      <c r="AX27" s="141">
        <f t="shared" si="3"/>
        <v>1.6724478084624845E-5</v>
      </c>
      <c r="AY27" s="141"/>
      <c r="AZ27" s="141">
        <f t="shared" si="15"/>
        <v>1.3734089865665573E-5</v>
      </c>
      <c r="BA27" s="141"/>
      <c r="BB27" s="141">
        <f t="shared" si="16"/>
        <v>2.0880514053946518E-5</v>
      </c>
      <c r="BC27" s="141"/>
      <c r="BD27" s="141">
        <f>IF($F$5="Dry Air",($AQ$44*AV27)+($AQ$45*AX27)+($AQ$46*AZ27)+($AQ$47*BB27),BB27)</f>
        <v>1.7261060329741226E-5</v>
      </c>
      <c r="BE27" s="141"/>
      <c r="BF27" s="139">
        <f t="shared" si="17"/>
        <v>3.7429559402625401E-10</v>
      </c>
      <c r="BG27" s="140"/>
    </row>
    <row r="28" spans="1:59" x14ac:dyDescent="0.25">
      <c r="A28" s="123">
        <v>5</v>
      </c>
      <c r="B28" s="145">
        <f>$O$4</f>
        <v>273</v>
      </c>
      <c r="C28" s="145"/>
      <c r="D28" s="118">
        <f>$O$5</f>
        <v>350</v>
      </c>
      <c r="E28" s="190">
        <f t="shared" si="18"/>
        <v>25416.585609362181</v>
      </c>
      <c r="F28" s="191"/>
      <c r="G28" s="121">
        <f>E28/$F$11</f>
        <v>0.25084219698358923</v>
      </c>
      <c r="H28" s="218">
        <f t="shared" si="4"/>
        <v>0.10416473156232584</v>
      </c>
      <c r="I28" s="132">
        <f t="shared" si="5"/>
        <v>1.026218729623384</v>
      </c>
      <c r="J28" s="135">
        <f t="shared" si="6"/>
        <v>26082.97619540364</v>
      </c>
      <c r="K28" s="121">
        <f t="shared" si="7"/>
        <v>3.3429761954036401</v>
      </c>
      <c r="L28" s="121">
        <f>E28/1000</f>
        <v>25.41658560936218</v>
      </c>
      <c r="M28" s="117">
        <f>E28/($F$7*B28)</f>
        <v>6.7432749761572397E+24</v>
      </c>
      <c r="N28" s="117">
        <f>M28*$F$10</f>
        <v>0.32439072177878064</v>
      </c>
      <c r="O28" s="142">
        <f>SQRT((8*$F$4*B28)/(PI()*$F$6))</f>
        <v>446.67763914493332</v>
      </c>
      <c r="P28" s="142"/>
      <c r="Q28" s="139">
        <f>($F$7*B28)/(SQRT(2)*PI()*(AE28^2)*E28)</f>
        <v>1.1202760842458204E-16</v>
      </c>
      <c r="R28" s="140"/>
      <c r="S28" s="190">
        <f>Q28/$O$7</f>
        <v>1.1202760842458204E-10</v>
      </c>
      <c r="T28" s="191"/>
      <c r="U28" s="118" t="str">
        <f t="shared" si="8"/>
        <v>Kn&lt;0.01</v>
      </c>
      <c r="V28" s="145" t="str">
        <f t="shared" si="9"/>
        <v>ERROR</v>
      </c>
      <c r="W28" s="145"/>
      <c r="X28" s="142">
        <f>(($O$7*E28)/AE28)*SQRT(($F$10/(2*$F$7*B28)))</f>
        <v>3.7197026211273836</v>
      </c>
      <c r="Y28" s="142"/>
      <c r="Z28" s="142"/>
      <c r="AA28" s="141">
        <f>($O$7/B28)*$O$17</f>
        <v>5.6410256410256406E-3</v>
      </c>
      <c r="AB28" s="141"/>
      <c r="AC28" s="141">
        <f>($O$7/B28)*$O$18</f>
        <v>0.24490668098195165</v>
      </c>
      <c r="AD28" s="141"/>
      <c r="AE28" s="141">
        <f t="shared" si="10"/>
        <v>1.7261144871296711E-5</v>
      </c>
      <c r="AF28" s="141"/>
      <c r="AG28" s="42">
        <f t="shared" si="0"/>
        <v>3.72</v>
      </c>
      <c r="AH28" s="118">
        <f>VLOOKUP(AG28,'Data Table'!$E$3:$G$5002,2,TRUE)</f>
        <v>2.067072</v>
      </c>
      <c r="AI28" s="118">
        <f>VLOOKUP(AG28,'Data Table'!$E$3:$G$5002,3,TRUE)</f>
        <v>0.21531599999999998</v>
      </c>
      <c r="AJ28" s="122">
        <f t="shared" si="1"/>
        <v>-4.1071920768463749E-2</v>
      </c>
      <c r="AK28" s="146">
        <f>AJ28*$O$19*E28*(SQRT($F$10/(2*$F$7*B28)))</f>
        <v>-8.2846221290436784E-12</v>
      </c>
      <c r="AL28" s="147"/>
      <c r="AM28" s="109">
        <f t="shared" si="11"/>
        <v>-8.2846221290436779E-7</v>
      </c>
      <c r="AN28" s="137">
        <f t="shared" si="2"/>
        <v>-2.5539023075676636E-11</v>
      </c>
      <c r="AO28" s="138"/>
      <c r="AP28" s="175">
        <f t="shared" si="12"/>
        <v>-1.5323413845405981E-3</v>
      </c>
      <c r="AQ28" s="176"/>
      <c r="AR28" s="175">
        <f t="shared" si="13"/>
        <v>-91940.483072435891</v>
      </c>
      <c r="AS28" s="176"/>
      <c r="AT28" s="118">
        <f>B28-273</f>
        <v>0</v>
      </c>
      <c r="AU28" s="118">
        <f>E28*$AR$39</f>
        <v>3.6854049133575164</v>
      </c>
      <c r="AV28" s="141">
        <f t="shared" si="14"/>
        <v>1.9042816133193794E-5</v>
      </c>
      <c r="AW28" s="141"/>
      <c r="AX28" s="141">
        <f t="shared" si="3"/>
        <v>1.6724561401299012E-5</v>
      </c>
      <c r="AY28" s="141"/>
      <c r="AZ28" s="141">
        <f t="shared" si="15"/>
        <v>1.373409595063864E-5</v>
      </c>
      <c r="BA28" s="141"/>
      <c r="BB28" s="141">
        <f t="shared" si="16"/>
        <v>2.088063084924682E-5</v>
      </c>
      <c r="BC28" s="141"/>
      <c r="BD28" s="141">
        <f>IF($F$5="Dry Air",($AQ$44*AV28)+($AQ$45*AX28)+($AQ$46*AZ28)+($AQ$47*BB28),BB28)</f>
        <v>1.7261144871296711E-5</v>
      </c>
      <c r="BE28" s="141"/>
      <c r="BF28" s="139">
        <f t="shared" si="17"/>
        <v>3.7429467741351735E-10</v>
      </c>
      <c r="BG28" s="140"/>
    </row>
    <row r="29" spans="1:59" x14ac:dyDescent="0.25">
      <c r="A29" s="123">
        <v>6</v>
      </c>
      <c r="B29" s="145">
        <f>$O$4</f>
        <v>273</v>
      </c>
      <c r="C29" s="145"/>
      <c r="D29" s="118">
        <f>$O$5</f>
        <v>350</v>
      </c>
      <c r="E29" s="190">
        <f t="shared" si="18"/>
        <v>26082.97619540364</v>
      </c>
      <c r="F29" s="191"/>
      <c r="G29" s="121">
        <f>E29/$F$11</f>
        <v>0.2574189607244376</v>
      </c>
      <c r="H29" s="218">
        <f t="shared" si="4"/>
        <v>0.10111852070875689</v>
      </c>
      <c r="I29" s="132">
        <f t="shared" si="5"/>
        <v>1.025442313735462</v>
      </c>
      <c r="J29" s="135">
        <f t="shared" si="6"/>
        <v>26746.587458921687</v>
      </c>
      <c r="K29" s="121">
        <f t="shared" si="7"/>
        <v>4.006587458921687</v>
      </c>
      <c r="L29" s="121">
        <f>E29/1000</f>
        <v>26.082976195403639</v>
      </c>
      <c r="M29" s="117">
        <f>E29/($F$7*B29)</f>
        <v>6.9200750795332375E+24</v>
      </c>
      <c r="N29" s="117">
        <f>M29*$F$10</f>
        <v>0.33289583440543291</v>
      </c>
      <c r="O29" s="142">
        <f>SQRT((8*$F$4*B29)/(PI()*$F$6))</f>
        <v>446.67763914493332</v>
      </c>
      <c r="P29" s="142"/>
      <c r="Q29" s="139">
        <f>($F$7*B29)/(SQRT(2)*PI()*(AE29^2)*E29)</f>
        <v>1.0916436350645468E-16</v>
      </c>
      <c r="R29" s="140"/>
      <c r="S29" s="190">
        <f>Q29/$O$7</f>
        <v>1.0916436350645467E-10</v>
      </c>
      <c r="T29" s="191"/>
      <c r="U29" s="118" t="str">
        <f t="shared" si="8"/>
        <v>Kn&lt;0.01</v>
      </c>
      <c r="V29" s="145" t="str">
        <f t="shared" si="9"/>
        <v>ERROR</v>
      </c>
      <c r="W29" s="145"/>
      <c r="X29" s="142">
        <f>(($O$7*E29)/AE29)*SQRT(($F$10/(2*$F$7*B29)))</f>
        <v>3.8172098601318987</v>
      </c>
      <c r="Y29" s="142"/>
      <c r="Z29" s="142"/>
      <c r="AA29" s="141">
        <f>($O$7/B29)*$O$17</f>
        <v>5.6410256410256406E-3</v>
      </c>
      <c r="AB29" s="141"/>
      <c r="AC29" s="141">
        <f>($O$7/B29)*$O$18</f>
        <v>0.24490668098195165</v>
      </c>
      <c r="AD29" s="141"/>
      <c r="AE29" s="141">
        <f t="shared" si="10"/>
        <v>1.7261229152323283E-5</v>
      </c>
      <c r="AF29" s="141"/>
      <c r="AG29" s="42">
        <f t="shared" si="0"/>
        <v>3.8200000000000003</v>
      </c>
      <c r="AH29" s="118">
        <f>VLOOKUP(AG29,'Data Table'!$E$3:$G$5002,2,TRUE)</f>
        <v>2.0900819999999998</v>
      </c>
      <c r="AI29" s="118">
        <f>VLOOKUP(AG29,'Data Table'!$E$3:$G$5002,3,TRUE)</f>
        <v>0.21134600000000001</v>
      </c>
      <c r="AJ29" s="122">
        <f t="shared" si="1"/>
        <v>-3.9969841244965401E-2</v>
      </c>
      <c r="AK29" s="146">
        <f>AJ29*$O$19*E29*(SQRT($F$10/(2*$F$7*B29)))</f>
        <v>-8.2737053628883779E-12</v>
      </c>
      <c r="AL29" s="147"/>
      <c r="AM29" s="109">
        <f t="shared" si="11"/>
        <v>-8.2737053628883777E-7</v>
      </c>
      <c r="AN29" s="137">
        <f t="shared" si="2"/>
        <v>-2.485373653793413E-11</v>
      </c>
      <c r="AO29" s="138"/>
      <c r="AP29" s="175">
        <f t="shared" si="12"/>
        <v>-1.4912241922760477E-3</v>
      </c>
      <c r="AQ29" s="176"/>
      <c r="AR29" s="175">
        <f t="shared" si="13"/>
        <v>-89473.451536562861</v>
      </c>
      <c r="AS29" s="176"/>
      <c r="AT29" s="118">
        <f>B29-273</f>
        <v>0</v>
      </c>
      <c r="AU29" s="118">
        <f>E29*$AR$39</f>
        <v>3.7820315483335278</v>
      </c>
      <c r="AV29" s="141">
        <f t="shared" si="14"/>
        <v>1.9042903302054295E-5</v>
      </c>
      <c r="AW29" s="141"/>
      <c r="AX29" s="141">
        <f t="shared" si="3"/>
        <v>1.6724644460726403E-5</v>
      </c>
      <c r="AY29" s="141"/>
      <c r="AZ29" s="141">
        <f t="shared" si="15"/>
        <v>1.3734102066237587E-5</v>
      </c>
      <c r="BA29" s="141"/>
      <c r="BB29" s="141">
        <f t="shared" si="16"/>
        <v>2.0880747285174835E-5</v>
      </c>
      <c r="BC29" s="141"/>
      <c r="BD29" s="141">
        <f>IF($F$5="Dry Air",($AQ$44*AV29)+($AQ$45*AX29)+($AQ$46*AZ29)+($AQ$47*BB29),BB29)</f>
        <v>1.7261229152323283E-5</v>
      </c>
      <c r="BE29" s="141"/>
      <c r="BF29" s="139">
        <f t="shared" si="17"/>
        <v>3.7429376363217882E-10</v>
      </c>
      <c r="BG29" s="140"/>
    </row>
    <row r="30" spans="1:59" x14ac:dyDescent="0.25">
      <c r="A30" s="123">
        <v>7</v>
      </c>
      <c r="B30" s="145">
        <f>$O$4</f>
        <v>273</v>
      </c>
      <c r="C30" s="145"/>
      <c r="D30" s="118">
        <f>$O$5</f>
        <v>350</v>
      </c>
      <c r="E30" s="190">
        <f t="shared" si="18"/>
        <v>26746.587458921687</v>
      </c>
      <c r="F30" s="191"/>
      <c r="G30" s="121">
        <f>E30/$F$11</f>
        <v>0.26396829468464533</v>
      </c>
      <c r="H30" s="218">
        <f t="shared" si="4"/>
        <v>9.8433715133331531E-2</v>
      </c>
      <c r="I30" s="132">
        <f t="shared" si="5"/>
        <v>1.0247584995787156</v>
      </c>
      <c r="J30" s="135">
        <f t="shared" si="6"/>
        <v>27408.79283325548</v>
      </c>
      <c r="K30" s="121">
        <f t="shared" si="7"/>
        <v>4.6687928332554804</v>
      </c>
      <c r="L30" s="121">
        <f>E30/1000</f>
        <v>26.746587458921688</v>
      </c>
      <c r="M30" s="117">
        <f>E30/($F$7*B30)</f>
        <v>7.0961378007796745E+24</v>
      </c>
      <c r="N30" s="117">
        <f>M30*$F$10</f>
        <v>0.34136547466560435</v>
      </c>
      <c r="O30" s="142">
        <f>SQRT((8*$F$4*B30)/(PI()*$F$6))</f>
        <v>446.67763914493332</v>
      </c>
      <c r="P30" s="142"/>
      <c r="Q30" s="139">
        <f>($F$7*B30)/(SQRT(2)*PI()*(AE30^2)*E30)</f>
        <v>1.0645484426685171E-16</v>
      </c>
      <c r="R30" s="140"/>
      <c r="S30" s="190">
        <f>Q30/$O$7</f>
        <v>1.0645484426685171E-10</v>
      </c>
      <c r="T30" s="191"/>
      <c r="U30" s="118" t="str">
        <f t="shared" si="8"/>
        <v>Kn&lt;0.01</v>
      </c>
      <c r="V30" s="145" t="str">
        <f t="shared" si="9"/>
        <v>ERROR</v>
      </c>
      <c r="W30" s="145"/>
      <c r="X30" s="142">
        <f>(($O$7*E30)/AE30)*SQRT(($F$10/(2*$F$7*B30)))</f>
        <v>3.914309476269707</v>
      </c>
      <c r="Y30" s="142"/>
      <c r="Z30" s="142"/>
      <c r="AA30" s="141">
        <f>($O$7/B30)*$O$17</f>
        <v>5.6410256410256406E-3</v>
      </c>
      <c r="AB30" s="141"/>
      <c r="AC30" s="141">
        <f>($O$7/B30)*$O$18</f>
        <v>0.24490668098195165</v>
      </c>
      <c r="AD30" s="141"/>
      <c r="AE30" s="141">
        <f t="shared" si="10"/>
        <v>1.7261313091170536E-5</v>
      </c>
      <c r="AF30" s="141"/>
      <c r="AG30" s="42">
        <f t="shared" si="0"/>
        <v>3.91</v>
      </c>
      <c r="AH30" s="118">
        <f>VLOOKUP(AG30,'Data Table'!$E$3:$G$5002,2,TRUE)</f>
        <v>2.1107909999999999</v>
      </c>
      <c r="AI30" s="118">
        <f>VLOOKUP(AG30,'Data Table'!$E$3:$G$5002,3,TRUE)</f>
        <v>0.20777299999999999</v>
      </c>
      <c r="AJ30" s="122">
        <f t="shared" si="1"/>
        <v>-3.8977969673816885E-2</v>
      </c>
      <c r="AK30" s="146">
        <f>AJ30*$O$19*E30*(SQRT($F$10/(2*$F$7*B30)))</f>
        <v>-8.2736677226711805E-12</v>
      </c>
      <c r="AL30" s="147"/>
      <c r="AM30" s="109">
        <f t="shared" si="11"/>
        <v>-8.2736677226711805E-7</v>
      </c>
      <c r="AN30" s="137">
        <f t="shared" si="2"/>
        <v>-2.4236978653965873E-11</v>
      </c>
      <c r="AO30" s="138"/>
      <c r="AP30" s="175">
        <f t="shared" si="12"/>
        <v>-1.4542187192379524E-3</v>
      </c>
      <c r="AQ30" s="176"/>
      <c r="AR30" s="175">
        <f t="shared" si="13"/>
        <v>-87253.123154277142</v>
      </c>
      <c r="AS30" s="176"/>
      <c r="AT30" s="118">
        <f>B30-273</f>
        <v>0</v>
      </c>
      <c r="AU30" s="118">
        <f>E30*$AR$39</f>
        <v>3.8782551815436448</v>
      </c>
      <c r="AV30" s="141">
        <f t="shared" si="14"/>
        <v>1.904299011873615E-5</v>
      </c>
      <c r="AW30" s="141"/>
      <c r="AX30" s="141">
        <f t="shared" si="3"/>
        <v>1.6724727182445526E-5</v>
      </c>
      <c r="AY30" s="141"/>
      <c r="AZ30" s="141">
        <f t="shared" si="15"/>
        <v>1.3734108205992651E-5</v>
      </c>
      <c r="BA30" s="141"/>
      <c r="BB30" s="141">
        <f t="shared" si="16"/>
        <v>2.0880863248922787E-5</v>
      </c>
      <c r="BC30" s="141"/>
      <c r="BD30" s="141">
        <f>IF($F$5="Dry Air",($AQ$44*AV30)+($AQ$45*AX30)+($AQ$46*AZ30)+($AQ$47*BB30),BB30)</f>
        <v>1.7261313091170536E-5</v>
      </c>
      <c r="BE30" s="141"/>
      <c r="BF30" s="139">
        <f t="shared" si="17"/>
        <v>3.7429285356742643E-10</v>
      </c>
      <c r="BG30" s="140"/>
    </row>
    <row r="31" spans="1:59" x14ac:dyDescent="0.25">
      <c r="A31" s="123">
        <v>8</v>
      </c>
      <c r="B31" s="145">
        <f>$O$4</f>
        <v>273</v>
      </c>
      <c r="C31" s="145"/>
      <c r="D31" s="118">
        <f>$O$5</f>
        <v>350</v>
      </c>
      <c r="E31" s="190">
        <f t="shared" si="18"/>
        <v>27408.79283325548</v>
      </c>
      <c r="F31" s="191"/>
      <c r="G31" s="121">
        <f>E31/$F$11</f>
        <v>0.27050375359738937</v>
      </c>
      <c r="H31" s="218">
        <f t="shared" si="4"/>
        <v>9.5559624359901424E-2</v>
      </c>
      <c r="I31" s="132">
        <f t="shared" si="5"/>
        <v>1.0240269802417139</v>
      </c>
      <c r="J31" s="135">
        <f t="shared" si="6"/>
        <v>28067.343357109341</v>
      </c>
      <c r="K31" s="121">
        <f t="shared" si="7"/>
        <v>5.3273433571093411</v>
      </c>
      <c r="L31" s="121">
        <f>E31/1000</f>
        <v>27.408792833255479</v>
      </c>
      <c r="M31" s="117">
        <f>E31/($F$7*B31)</f>
        <v>7.2718275255307861E+24</v>
      </c>
      <c r="N31" s="117">
        <f>M31*$F$10</f>
        <v>0.34981717162630077</v>
      </c>
      <c r="O31" s="142">
        <f>SQRT((8*$F$4*B31)/(PI()*$F$6))</f>
        <v>446.67763914493332</v>
      </c>
      <c r="P31" s="142"/>
      <c r="Q31" s="139">
        <f>($F$7*B31)/(SQRT(2)*PI()*(AE31^2)*E31)</f>
        <v>1.0388185221516314E-16</v>
      </c>
      <c r="R31" s="140"/>
      <c r="S31" s="190">
        <f>Q31/$O$7</f>
        <v>1.0388185221516315E-10</v>
      </c>
      <c r="T31" s="191"/>
      <c r="U31" s="118" t="str">
        <f t="shared" si="8"/>
        <v>Kn&lt;0.01</v>
      </c>
      <c r="V31" s="145" t="str">
        <f t="shared" si="9"/>
        <v>ERROR</v>
      </c>
      <c r="W31" s="145"/>
      <c r="X31" s="142">
        <f>(($O$7*E31)/AE31)*SQRT(($F$10/(2*$F$7*B31)))</f>
        <v>4.0112024391561825</v>
      </c>
      <c r="Y31" s="142"/>
      <c r="Z31" s="142"/>
      <c r="AA31" s="141">
        <f>($O$7/B31)*$O$17</f>
        <v>5.6410256410256406E-3</v>
      </c>
      <c r="AB31" s="141"/>
      <c r="AC31" s="141">
        <f>($O$7/B31)*$O$18</f>
        <v>0.24490668098195165</v>
      </c>
      <c r="AD31" s="141"/>
      <c r="AE31" s="141">
        <f t="shared" si="10"/>
        <v>1.7261396861473117E-5</v>
      </c>
      <c r="AF31" s="141"/>
      <c r="AG31" s="42">
        <f t="shared" si="0"/>
        <v>4.01</v>
      </c>
      <c r="AH31" s="118">
        <f>VLOOKUP(AG31,'Data Table'!$E$3:$G$5002,2,TRUE)</f>
        <v>2.1338509999999999</v>
      </c>
      <c r="AI31" s="118">
        <f>VLOOKUP(AG31,'Data Table'!$E$3:$G$5002,3,TRUE)</f>
        <v>0.20391000000000001</v>
      </c>
      <c r="AJ31" s="122">
        <f t="shared" si="1"/>
        <v>-3.7901813113901561E-2</v>
      </c>
      <c r="AK31" s="146">
        <f>AJ31*$O$19*E31*(SQRT($F$10/(2*$F$7*B31)))</f>
        <v>-8.2444251016839513E-12</v>
      </c>
      <c r="AL31" s="147"/>
      <c r="AM31" s="109">
        <f t="shared" si="11"/>
        <v>-8.2444251016839517E-7</v>
      </c>
      <c r="AN31" s="137">
        <f t="shared" si="2"/>
        <v>-2.3567811332289954E-11</v>
      </c>
      <c r="AO31" s="138"/>
      <c r="AP31" s="175">
        <f t="shared" si="12"/>
        <v>-1.4140686799373973E-3</v>
      </c>
      <c r="AQ31" s="176"/>
      <c r="AR31" s="175">
        <f t="shared" si="13"/>
        <v>-84844.120796243835</v>
      </c>
      <c r="AS31" s="176"/>
      <c r="AT31" s="118">
        <f>B31-273</f>
        <v>0</v>
      </c>
      <c r="AU31" s="118">
        <f>E31*$AR$39</f>
        <v>3.9742749608220445</v>
      </c>
      <c r="AV31" s="141">
        <f t="shared" si="14"/>
        <v>1.9043076762810759E-5</v>
      </c>
      <c r="AW31" s="141"/>
      <c r="AX31" s="141">
        <f t="shared" si="3"/>
        <v>1.6724809737577897E-5</v>
      </c>
      <c r="AY31" s="141"/>
      <c r="AZ31" s="141">
        <f t="shared" si="15"/>
        <v>1.3734114382141731E-5</v>
      </c>
      <c r="BA31" s="141"/>
      <c r="BB31" s="141">
        <f t="shared" si="16"/>
        <v>2.0880978980366394E-5</v>
      </c>
      <c r="BC31" s="141"/>
      <c r="BD31" s="141">
        <f>IF($F$5="Dry Air",($AQ$44*AV31)+($AQ$45*AX31)+($AQ$46*AZ31)+($AQ$47*BB31),BB31)</f>
        <v>1.7261396861473117E-5</v>
      </c>
      <c r="BE31" s="141"/>
      <c r="BF31" s="139">
        <f t="shared" si="17"/>
        <v>3.7429194533665314E-10</v>
      </c>
      <c r="BG31" s="140"/>
    </row>
    <row r="32" spans="1:59" x14ac:dyDescent="0.25">
      <c r="A32" s="123">
        <v>9</v>
      </c>
      <c r="B32" s="145">
        <f>$O$4</f>
        <v>273</v>
      </c>
      <c r="C32" s="145"/>
      <c r="D32" s="118">
        <f>$O$5</f>
        <v>350</v>
      </c>
      <c r="E32" s="190">
        <f t="shared" si="18"/>
        <v>28067.343357109341</v>
      </c>
      <c r="F32" s="191"/>
      <c r="G32" s="121">
        <f>E32/$F$11</f>
        <v>0.27700314194038334</v>
      </c>
      <c r="H32" s="218">
        <f t="shared" si="4"/>
        <v>9.3174021408563526E-2</v>
      </c>
      <c r="I32" s="132">
        <f t="shared" si="5"/>
        <v>1.0234201884236949</v>
      </c>
      <c r="J32" s="135">
        <f t="shared" si="6"/>
        <v>28724.685827085381</v>
      </c>
      <c r="K32" s="121">
        <f t="shared" si="7"/>
        <v>5.9846858270853804</v>
      </c>
      <c r="L32" s="121">
        <f>E32/1000</f>
        <v>28.06734335710934</v>
      </c>
      <c r="M32" s="117">
        <f>E32/($F$7*B32)</f>
        <v>7.4465475818078656E+24</v>
      </c>
      <c r="N32" s="117">
        <f>M32*$F$10</f>
        <v>0.35822222189717812</v>
      </c>
      <c r="O32" s="142">
        <f>SQRT((8*$F$4*B32)/(PI()*$F$6))</f>
        <v>446.67763914493332</v>
      </c>
      <c r="P32" s="142"/>
      <c r="Q32" s="139">
        <f>($F$7*B32)/(SQRT(2)*PI()*(AE32^2)*E32)</f>
        <v>1.0144346916127308E-16</v>
      </c>
      <c r="R32" s="140"/>
      <c r="S32" s="190">
        <f>Q32/$O$7</f>
        <v>1.0144346916127308E-10</v>
      </c>
      <c r="T32" s="191"/>
      <c r="U32" s="118" t="str">
        <f t="shared" si="8"/>
        <v>Kn&lt;0.01</v>
      </c>
      <c r="V32" s="145" t="str">
        <f t="shared" si="9"/>
        <v>ERROR</v>
      </c>
      <c r="W32" s="145"/>
      <c r="X32" s="142">
        <f>(($O$7*E32)/AE32)*SQRT(($F$10/(2*$F$7*B32)))</f>
        <v>4.1075596945754702</v>
      </c>
      <c r="Y32" s="142"/>
      <c r="Z32" s="142"/>
      <c r="AA32" s="141">
        <f>($O$7/B32)*$O$17</f>
        <v>5.6410256410256406E-3</v>
      </c>
      <c r="AB32" s="141"/>
      <c r="AC32" s="141">
        <f>($O$7/B32)*$O$18</f>
        <v>0.24490668098195165</v>
      </c>
      <c r="AD32" s="141"/>
      <c r="AE32" s="141">
        <f t="shared" si="10"/>
        <v>1.7261480178626739E-5</v>
      </c>
      <c r="AF32" s="141"/>
      <c r="AG32" s="42">
        <f t="shared" si="0"/>
        <v>4.1100000000000003</v>
      </c>
      <c r="AH32" s="118">
        <f>VLOOKUP(AG32,'Data Table'!$E$3:$G$5002,2,TRUE)</f>
        <v>2.1573609999999999</v>
      </c>
      <c r="AI32" s="118">
        <f>VLOOKUP(AG32,'Data Table'!$E$3:$G$5002,3,TRUE)</f>
        <v>0.20100999999999999</v>
      </c>
      <c r="AJ32" s="122">
        <f t="shared" si="1"/>
        <v>-3.705896322623338E-2</v>
      </c>
      <c r="AK32" s="146">
        <f>AJ32*$O$19*E32*(SQRT($F$10/(2*$F$7*B32)))</f>
        <v>-8.2547714884661914E-12</v>
      </c>
      <c r="AL32" s="147"/>
      <c r="AM32" s="109">
        <f t="shared" si="11"/>
        <v>-8.2547714884661915E-7</v>
      </c>
      <c r="AN32" s="137">
        <f t="shared" si="2"/>
        <v>-2.3043716955213319E-11</v>
      </c>
      <c r="AO32" s="138"/>
      <c r="AP32" s="175">
        <f t="shared" si="12"/>
        <v>-1.3826230173127991E-3</v>
      </c>
      <c r="AQ32" s="176"/>
      <c r="AR32" s="175">
        <f t="shared" si="13"/>
        <v>-82957.381038767955</v>
      </c>
      <c r="AS32" s="176"/>
      <c r="AT32" s="118">
        <f>B32-273</f>
        <v>0</v>
      </c>
      <c r="AU32" s="118">
        <f>E32*$AR$39</f>
        <v>4.0697647867808548</v>
      </c>
      <c r="AV32" s="141">
        <f t="shared" si="14"/>
        <v>1.904316293989075E-5</v>
      </c>
      <c r="AW32" s="141"/>
      <c r="AX32" s="141">
        <f t="shared" si="3"/>
        <v>1.6724891845653265E-5</v>
      </c>
      <c r="AY32" s="141"/>
      <c r="AZ32" s="141">
        <f t="shared" si="15"/>
        <v>1.3734120573144518E-5</v>
      </c>
      <c r="BA32" s="141"/>
      <c r="BB32" s="141">
        <f t="shared" si="16"/>
        <v>2.0881094086309184E-5</v>
      </c>
      <c r="BC32" s="141"/>
      <c r="BD32" s="141">
        <f>IF($F$5="Dry Air",($AQ$44*AV32)+($AQ$45*AX32)+($AQ$46*AZ32)+($AQ$47*BB32),BB32)</f>
        <v>1.7261480178626739E-5</v>
      </c>
      <c r="BE32" s="141"/>
      <c r="BF32" s="139">
        <f t="shared" si="17"/>
        <v>3.7429104202544178E-10</v>
      </c>
      <c r="BG32" s="140"/>
    </row>
    <row r="33" spans="1:59" x14ac:dyDescent="0.25">
      <c r="A33" s="123">
        <v>10</v>
      </c>
      <c r="B33" s="145">
        <f>$O$4</f>
        <v>273</v>
      </c>
      <c r="C33" s="145"/>
      <c r="D33" s="118">
        <f>$O$5</f>
        <v>350</v>
      </c>
      <c r="E33" s="190">
        <f t="shared" si="18"/>
        <v>28724.685827085381</v>
      </c>
      <c r="F33" s="191"/>
      <c r="G33" s="121">
        <f>E33/$F$11</f>
        <v>0.28349060771858259</v>
      </c>
      <c r="H33" s="218">
        <f t="shared" si="4"/>
        <v>9.1071002331858331E-2</v>
      </c>
      <c r="I33" s="132">
        <f t="shared" si="5"/>
        <v>1.0228855716382084</v>
      </c>
      <c r="J33" s="135">
        <f t="shared" si="6"/>
        <v>29382.06668236617</v>
      </c>
      <c r="K33" s="121">
        <f t="shared" si="7"/>
        <v>6.6420666823661705</v>
      </c>
      <c r="L33" s="121">
        <f>E33/1000</f>
        <v>28.724685827085381</v>
      </c>
      <c r="M33" s="117">
        <f>E33/($F$7*B33)</f>
        <v>7.6209471292798147E+24</v>
      </c>
      <c r="N33" s="117">
        <f>M33*$F$10</f>
        <v>0.36661185383156464</v>
      </c>
      <c r="O33" s="142">
        <f>SQRT((8*$F$4*B33)/(PI()*$F$6))</f>
        <v>446.67763914493332</v>
      </c>
      <c r="P33" s="142"/>
      <c r="Q33" s="139">
        <f>($F$7*B33)/(SQRT(2)*PI()*(AE33^2)*E33)</f>
        <v>9.9121057720578529E-17</v>
      </c>
      <c r="R33" s="140"/>
      <c r="S33" s="190">
        <f>Q33/$O$7</f>
        <v>9.9121057720578537E-11</v>
      </c>
      <c r="T33" s="191"/>
      <c r="U33" s="118" t="str">
        <f t="shared" si="8"/>
        <v>Kn&lt;0.01</v>
      </c>
      <c r="V33" s="145" t="str">
        <f t="shared" si="9"/>
        <v>ERROR</v>
      </c>
      <c r="W33" s="145"/>
      <c r="X33" s="142">
        <f>(($O$7*E33)/AE33)*SQRT(($F$10/(2*$F$7*B33)))</f>
        <v>4.2037392611051425</v>
      </c>
      <c r="Y33" s="142"/>
      <c r="Z33" s="142"/>
      <c r="AA33" s="141">
        <f>($O$7/B33)*$O$17</f>
        <v>5.6410256410256406E-3</v>
      </c>
      <c r="AB33" s="141"/>
      <c r="AC33" s="141">
        <f>($O$7/B33)*$O$18</f>
        <v>0.24490668098195165</v>
      </c>
      <c r="AD33" s="141"/>
      <c r="AE33" s="141">
        <f t="shared" si="10"/>
        <v>1.7261563352088533E-5</v>
      </c>
      <c r="AF33" s="141"/>
      <c r="AG33" s="42">
        <f t="shared" si="0"/>
        <v>4.2</v>
      </c>
      <c r="AH33" s="118">
        <f>VLOOKUP(AG33,'Data Table'!$E$3:$G$5002,2,TRUE)</f>
        <v>2.1785199999999998</v>
      </c>
      <c r="AI33" s="118">
        <f>VLOOKUP(AG33,'Data Table'!$E$3:$G$5002,3,TRUE)</f>
        <v>0.19839999999999999</v>
      </c>
      <c r="AJ33" s="122">
        <f t="shared" si="1"/>
        <v>-3.6300398327332027E-2</v>
      </c>
      <c r="AK33" s="146">
        <f>AJ33*$O$19*E33*(SQRT($F$10/(2*$F$7*B33)))</f>
        <v>-8.2751745020741271E-12</v>
      </c>
      <c r="AL33" s="147"/>
      <c r="AM33" s="109">
        <f t="shared" si="11"/>
        <v>-8.2751745020741275E-7</v>
      </c>
      <c r="AN33" s="137">
        <f t="shared" si="2"/>
        <v>-2.2572032015844353E-11</v>
      </c>
      <c r="AO33" s="138"/>
      <c r="AP33" s="175">
        <f t="shared" si="12"/>
        <v>-1.3543219209506611E-3</v>
      </c>
      <c r="AQ33" s="176"/>
      <c r="AR33" s="175">
        <f t="shared" si="13"/>
        <v>-81259.315257039663</v>
      </c>
      <c r="AS33" s="176"/>
      <c r="AT33" s="118">
        <f>B33-273</f>
        <v>0</v>
      </c>
      <c r="AU33" s="118">
        <f>E33*$AR$39</f>
        <v>4.1650794449273807</v>
      </c>
      <c r="AV33" s="141">
        <f t="shared" si="14"/>
        <v>1.9043248970036811E-5</v>
      </c>
      <c r="AW33" s="141"/>
      <c r="AX33" s="141">
        <f t="shared" si="3"/>
        <v>1.67249738116433E-5</v>
      </c>
      <c r="AY33" s="141"/>
      <c r="AZ33" s="141">
        <f t="shared" si="15"/>
        <v>1.3734126801461967E-5</v>
      </c>
      <c r="BA33" s="141"/>
      <c r="BB33" s="141">
        <f t="shared" si="16"/>
        <v>2.0881208994272448E-5</v>
      </c>
      <c r="BC33" s="141"/>
      <c r="BD33" s="141">
        <f>IF($F$5="Dry Air",($AQ$44*AV33)+($AQ$45*AX33)+($AQ$46*AZ33)+($AQ$47*BB33),BB33)</f>
        <v>1.7261563352088533E-5</v>
      </c>
      <c r="BE33" s="141"/>
      <c r="BF33" s="139">
        <f t="shared" si="17"/>
        <v>3.7429014027863735E-10</v>
      </c>
      <c r="BG33" s="140"/>
    </row>
    <row r="34" spans="1:59" x14ac:dyDescent="0.25">
      <c r="A34" s="123">
        <v>11</v>
      </c>
      <c r="B34" s="145">
        <f>$O$4</f>
        <v>273</v>
      </c>
      <c r="C34" s="145"/>
      <c r="D34" s="118">
        <f>$O$5</f>
        <v>350</v>
      </c>
      <c r="E34" s="190">
        <f t="shared" si="18"/>
        <v>29382.06668236617</v>
      </c>
      <c r="F34" s="191"/>
      <c r="G34" s="121">
        <f>E34/$F$11</f>
        <v>0.28997845233028541</v>
      </c>
      <c r="H34" s="218">
        <f t="shared" si="4"/>
        <v>8.8781715053836696E-2</v>
      </c>
      <c r="I34" s="132">
        <f t="shared" si="5"/>
        <v>1.0223039203463511</v>
      </c>
      <c r="J34" s="135">
        <f t="shared" si="6"/>
        <v>30037.401957260841</v>
      </c>
      <c r="K34" s="121">
        <f t="shared" si="7"/>
        <v>7.2974019572608411</v>
      </c>
      <c r="L34" s="121">
        <f>E34/1000</f>
        <v>29.382066682366169</v>
      </c>
      <c r="M34" s="117">
        <f>E34/($F$7*B34)</f>
        <v>7.7953568607579465E+24</v>
      </c>
      <c r="N34" s="117">
        <f>M34*$F$10</f>
        <v>0.37500197567584331</v>
      </c>
      <c r="O34" s="142">
        <f>SQRT((8*$F$4*B34)/(PI()*$F$6))</f>
        <v>446.67763914493332</v>
      </c>
      <c r="P34" s="142"/>
      <c r="Q34" s="139">
        <f>($F$7*B34)/(SQRT(2)*PI()*(AE34^2)*E34)</f>
        <v>9.6902434740803565E-17</v>
      </c>
      <c r="R34" s="140"/>
      <c r="S34" s="190">
        <f>Q34/$O$7</f>
        <v>9.6902434740803575E-11</v>
      </c>
      <c r="T34" s="191"/>
      <c r="U34" s="118" t="str">
        <f t="shared" si="8"/>
        <v>Kn&lt;0.01</v>
      </c>
      <c r="V34" s="145" t="str">
        <f t="shared" si="9"/>
        <v>ERROR</v>
      </c>
      <c r="W34" s="145"/>
      <c r="X34" s="142">
        <f>(($O$7*E34)/AE34)*SQRT(($F$10/(2*$F$7*B34)))</f>
        <v>4.2999235147897794</v>
      </c>
      <c r="Y34" s="142"/>
      <c r="Z34" s="142"/>
      <c r="AA34" s="141">
        <f>($O$7/B34)*$O$17</f>
        <v>5.6410256410256406E-3</v>
      </c>
      <c r="AB34" s="141"/>
      <c r="AC34" s="141">
        <f>($O$7/B34)*$O$18</f>
        <v>0.24490668098195165</v>
      </c>
      <c r="AD34" s="141"/>
      <c r="AE34" s="141">
        <f t="shared" si="10"/>
        <v>1.7261646539545869E-5</v>
      </c>
      <c r="AF34" s="141"/>
      <c r="AG34" s="42">
        <f t="shared" si="0"/>
        <v>4.3</v>
      </c>
      <c r="AH34" s="118">
        <f>VLOOKUP(AG34,'Data Table'!$E$3:$G$5002,2,TRUE)</f>
        <v>2.2020299999999997</v>
      </c>
      <c r="AI34" s="118">
        <f>VLOOKUP(AG34,'Data Table'!$E$3:$G$5002,3,TRUE)</f>
        <v>0.19550000000000001</v>
      </c>
      <c r="AJ34" s="122">
        <f t="shared" si="1"/>
        <v>-3.5457548439663859E-2</v>
      </c>
      <c r="AK34" s="146">
        <f>AJ34*$O$19*E34*(SQRT($F$10/(2*$F$7*B34)))</f>
        <v>-8.268020174115682E-12</v>
      </c>
      <c r="AL34" s="147"/>
      <c r="AM34" s="109">
        <f t="shared" si="11"/>
        <v>-8.268020174115682E-7</v>
      </c>
      <c r="AN34" s="137">
        <f t="shared" si="2"/>
        <v>-2.2047937638767719E-11</v>
      </c>
      <c r="AO34" s="138"/>
      <c r="AP34" s="175">
        <f t="shared" si="12"/>
        <v>-1.3228762583260632E-3</v>
      </c>
      <c r="AQ34" s="176"/>
      <c r="AR34" s="175">
        <f t="shared" si="13"/>
        <v>-79372.575499563798</v>
      </c>
      <c r="AS34" s="176"/>
      <c r="AT34" s="118">
        <f>B34-273</f>
        <v>0</v>
      </c>
      <c r="AU34" s="118">
        <f>E34*$AR$39</f>
        <v>4.2603996689430943</v>
      </c>
      <c r="AV34" s="141">
        <f t="shared" si="14"/>
        <v>1.9043335016347756E-5</v>
      </c>
      <c r="AW34" s="141"/>
      <c r="AX34" s="141">
        <f t="shared" si="3"/>
        <v>1.672505579094744E-5</v>
      </c>
      <c r="AY34" s="141"/>
      <c r="AZ34" s="141">
        <f t="shared" si="15"/>
        <v>1.3734133078774223E-5</v>
      </c>
      <c r="BA34" s="141"/>
      <c r="BB34" s="141">
        <f t="shared" si="16"/>
        <v>2.0881323922107126E-5</v>
      </c>
      <c r="BC34" s="141"/>
      <c r="BD34" s="141">
        <f>IF($F$5="Dry Air",($AQ$44*AV34)+($AQ$45*AX34)+($AQ$46*AZ34)+($AQ$47*BB34),BB34)</f>
        <v>1.7261646539545869E-5</v>
      </c>
      <c r="BE34" s="141"/>
      <c r="BF34" s="139">
        <f t="shared" si="17"/>
        <v>3.7428923838661568E-10</v>
      </c>
      <c r="BG34" s="140"/>
    </row>
    <row r="35" spans="1:59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59" x14ac:dyDescent="0.25">
      <c r="A36" s="3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59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59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AJ38" s="170" t="s">
        <v>107</v>
      </c>
      <c r="AK38" s="170"/>
      <c r="AL38" s="170"/>
      <c r="AM38" s="170"/>
      <c r="AP38" s="167" t="s">
        <v>92</v>
      </c>
      <c r="AQ38" s="167"/>
      <c r="AR38" s="167"/>
      <c r="AS38" s="167"/>
      <c r="AT38" s="167"/>
    </row>
    <row r="39" spans="1:59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AJ39" s="167" t="s">
        <v>76</v>
      </c>
      <c r="AK39" s="167"/>
      <c r="AL39" s="167" t="s">
        <v>75</v>
      </c>
      <c r="AM39" s="167"/>
      <c r="AP39" s="136">
        <v>1</v>
      </c>
      <c r="AQ39" s="136" t="s">
        <v>89</v>
      </c>
      <c r="AR39" s="136">
        <f>0.000145</f>
        <v>1.45E-4</v>
      </c>
      <c r="AS39" s="136"/>
      <c r="AT39" s="136" t="s">
        <v>90</v>
      </c>
    </row>
    <row r="40" spans="1:59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AJ40" s="134" t="s">
        <v>114</v>
      </c>
      <c r="AK40" s="134" t="s">
        <v>115</v>
      </c>
      <c r="AL40" s="134" t="s">
        <v>114</v>
      </c>
      <c r="AM40" s="134" t="s">
        <v>115</v>
      </c>
      <c r="AP40" s="136">
        <v>1</v>
      </c>
      <c r="AQ40" s="136" t="s">
        <v>103</v>
      </c>
      <c r="AR40" s="136">
        <f>10^-3</f>
        <v>1E-3</v>
      </c>
      <c r="AS40" s="136"/>
      <c r="AT40" s="136" t="s">
        <v>93</v>
      </c>
    </row>
    <row r="41" spans="1:59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AJ41" s="67">
        <v>1.9039500000000001E-2</v>
      </c>
      <c r="AK41" s="136"/>
      <c r="AL41" s="136">
        <v>1.6721400000000001E-2</v>
      </c>
      <c r="AM41" s="136"/>
      <c r="AN41" s="25"/>
    </row>
    <row r="42" spans="1:59" x14ac:dyDescent="0.25">
      <c r="B42" s="1"/>
      <c r="C42" s="1"/>
      <c r="D42" s="1"/>
      <c r="E42" s="1"/>
      <c r="AJ42" s="67">
        <v>6.5004299999999997E-5</v>
      </c>
      <c r="AK42" s="136" t="s">
        <v>86</v>
      </c>
      <c r="AL42" s="6">
        <v>3.9272800000000001E-5</v>
      </c>
      <c r="AM42" s="136" t="s">
        <v>86</v>
      </c>
      <c r="AN42" s="25"/>
      <c r="AP42" s="167" t="s">
        <v>125</v>
      </c>
      <c r="AQ42" s="167"/>
      <c r="AR42" s="167"/>
      <c r="AS42" s="214"/>
    </row>
    <row r="43" spans="1:59" x14ac:dyDescent="0.25">
      <c r="AH43" s="219"/>
      <c r="AJ43" s="67">
        <v>-8.9754199999999995E-8</v>
      </c>
      <c r="AK43" s="136" t="s">
        <v>87</v>
      </c>
      <c r="AL43" s="6">
        <v>1.2247399999999999E-7</v>
      </c>
      <c r="AM43" s="136" t="s">
        <v>87</v>
      </c>
      <c r="AN43" s="25"/>
      <c r="AP43" s="115" t="s">
        <v>78</v>
      </c>
      <c r="AQ43" s="171" t="s">
        <v>83</v>
      </c>
      <c r="AR43" s="172"/>
      <c r="AS43" s="215"/>
    </row>
    <row r="44" spans="1:59" x14ac:dyDescent="0.25">
      <c r="AJ44" s="67">
        <v>8.9754199999999998E-7</v>
      </c>
      <c r="AK44" s="136" t="s">
        <v>97</v>
      </c>
      <c r="AL44" s="6">
        <v>8.5608700000000001E-7</v>
      </c>
      <c r="AM44" s="136" t="s">
        <v>97</v>
      </c>
      <c r="AN44" s="25"/>
      <c r="AP44" s="131" t="s">
        <v>76</v>
      </c>
      <c r="AQ44" s="173">
        <v>0.20949999999999999</v>
      </c>
      <c r="AR44" s="174"/>
      <c r="AS44" s="221"/>
    </row>
    <row r="45" spans="1:59" x14ac:dyDescent="0.25">
      <c r="AJ45" s="68">
        <v>6.1311800000000003E-10</v>
      </c>
      <c r="AK45" s="136" t="s">
        <v>88</v>
      </c>
      <c r="AL45" s="6">
        <v>4.6929499999999998E-10</v>
      </c>
      <c r="AM45" s="136" t="s">
        <v>88</v>
      </c>
      <c r="AP45" s="131" t="s">
        <v>75</v>
      </c>
      <c r="AQ45" s="173">
        <v>0.78090000000000004</v>
      </c>
      <c r="AR45" s="174"/>
      <c r="AS45" s="221"/>
    </row>
    <row r="46" spans="1:59" x14ac:dyDescent="0.25">
      <c r="AJ46" s="171" t="s">
        <v>77</v>
      </c>
      <c r="AK46" s="172"/>
      <c r="AL46" s="171" t="s">
        <v>80</v>
      </c>
      <c r="AM46" s="172"/>
      <c r="AP46" s="131" t="s">
        <v>77</v>
      </c>
      <c r="AQ46" s="173">
        <v>2.9999999999999997E-4</v>
      </c>
      <c r="AR46" s="174"/>
      <c r="AS46" s="221"/>
    </row>
    <row r="47" spans="1:59" x14ac:dyDescent="0.25">
      <c r="AJ47" s="134" t="s">
        <v>114</v>
      </c>
      <c r="AK47" s="134" t="s">
        <v>115</v>
      </c>
      <c r="AL47" s="134" t="s">
        <v>114</v>
      </c>
      <c r="AM47" s="134" t="s">
        <v>115</v>
      </c>
      <c r="AP47" s="131" t="s">
        <v>80</v>
      </c>
      <c r="AQ47" s="173">
        <v>9.9299999999999996E-3</v>
      </c>
      <c r="AR47" s="174"/>
      <c r="AS47" s="221"/>
    </row>
    <row r="48" spans="1:59" x14ac:dyDescent="0.25">
      <c r="AJ48" s="67">
        <v>1.37339E-2</v>
      </c>
      <c r="AK48" s="136"/>
      <c r="AL48" s="6">
        <v>2.0876200000000001E-2</v>
      </c>
      <c r="AM48" s="136"/>
    </row>
    <row r="49" spans="36:40" x14ac:dyDescent="0.25">
      <c r="AJ49" s="67">
        <v>4.4113300000000003E-5</v>
      </c>
      <c r="AK49" s="136" t="s">
        <v>86</v>
      </c>
      <c r="AL49" s="6">
        <v>7.0219E-5</v>
      </c>
      <c r="AM49" s="136" t="s">
        <v>86</v>
      </c>
    </row>
    <row r="50" spans="36:40" x14ac:dyDescent="0.25">
      <c r="AJ50" s="67">
        <v>1.12987E-7</v>
      </c>
      <c r="AK50" s="136" t="s">
        <v>87</v>
      </c>
      <c r="AL50" s="6">
        <v>-3.3071200000000003E-8</v>
      </c>
      <c r="AM50" s="136" t="s">
        <v>87</v>
      </c>
      <c r="AN50" s="25"/>
    </row>
    <row r="51" spans="36:40" x14ac:dyDescent="0.25">
      <c r="AJ51" s="67">
        <v>4.33063E-8</v>
      </c>
      <c r="AK51" s="136" t="s">
        <v>97</v>
      </c>
      <c r="AL51" s="6">
        <v>1.1995999999999999E-6</v>
      </c>
      <c r="AM51" s="136" t="s">
        <v>97</v>
      </c>
      <c r="AN51" s="25"/>
    </row>
    <row r="52" spans="36:40" x14ac:dyDescent="0.25">
      <c r="AJ52" s="68">
        <v>2.6762500000000001E-9</v>
      </c>
      <c r="AK52" s="136" t="s">
        <v>88</v>
      </c>
      <c r="AL52" s="6">
        <v>7.2429400000000002E-10</v>
      </c>
      <c r="AM52" s="136" t="s">
        <v>88</v>
      </c>
      <c r="AN52" s="25"/>
    </row>
  </sheetData>
  <mergeCells count="273">
    <mergeCell ref="AQ47:AR47"/>
    <mergeCell ref="AR23:AS23"/>
    <mergeCell ref="AR24:AS24"/>
    <mergeCell ref="AR25:AS25"/>
    <mergeCell ref="AR26:AS26"/>
    <mergeCell ref="AR27:AS27"/>
    <mergeCell ref="AR28:AS28"/>
    <mergeCell ref="AR29:AS29"/>
    <mergeCell ref="AR30:AS30"/>
    <mergeCell ref="AR31:AS31"/>
    <mergeCell ref="AQ43:AR43"/>
    <mergeCell ref="AQ44:AR44"/>
    <mergeCell ref="AQ45:AR45"/>
    <mergeCell ref="AJ46:AK46"/>
    <mergeCell ref="AL46:AM46"/>
    <mergeCell ref="AQ46:AR46"/>
    <mergeCell ref="BF34:BG34"/>
    <mergeCell ref="AJ38:AM38"/>
    <mergeCell ref="AP38:AT38"/>
    <mergeCell ref="AJ39:AK39"/>
    <mergeCell ref="AL39:AM39"/>
    <mergeCell ref="AP42:AR42"/>
    <mergeCell ref="AR34:AS34"/>
    <mergeCell ref="AP34:AQ34"/>
    <mergeCell ref="AV34:AW34"/>
    <mergeCell ref="AX34:AY34"/>
    <mergeCell ref="AZ34:BA34"/>
    <mergeCell ref="BB34:BC34"/>
    <mergeCell ref="BD34:BE34"/>
    <mergeCell ref="X34:Z34"/>
    <mergeCell ref="AA34:AB34"/>
    <mergeCell ref="AC34:AD34"/>
    <mergeCell ref="AE34:AF34"/>
    <mergeCell ref="AK34:AL34"/>
    <mergeCell ref="AN34:AO34"/>
    <mergeCell ref="AZ33:BA33"/>
    <mergeCell ref="BB33:BC33"/>
    <mergeCell ref="BD33:BE33"/>
    <mergeCell ref="BF33:BG33"/>
    <mergeCell ref="B34:C34"/>
    <mergeCell ref="E34:F34"/>
    <mergeCell ref="O34:P34"/>
    <mergeCell ref="Q34:R34"/>
    <mergeCell ref="S34:T34"/>
    <mergeCell ref="V34:W34"/>
    <mergeCell ref="AE33:AF33"/>
    <mergeCell ref="AK33:AL33"/>
    <mergeCell ref="AN33:AO33"/>
    <mergeCell ref="AP33:AQ33"/>
    <mergeCell ref="AV33:AW33"/>
    <mergeCell ref="AX33:AY33"/>
    <mergeCell ref="AR33:AS33"/>
    <mergeCell ref="BF32:BG32"/>
    <mergeCell ref="B33:C33"/>
    <mergeCell ref="E33:F33"/>
    <mergeCell ref="O33:P33"/>
    <mergeCell ref="Q33:R33"/>
    <mergeCell ref="S33:T33"/>
    <mergeCell ref="V33:W33"/>
    <mergeCell ref="X33:Z33"/>
    <mergeCell ref="AA33:AB33"/>
    <mergeCell ref="AC33:AD33"/>
    <mergeCell ref="AP32:AQ32"/>
    <mergeCell ref="AV32:AW32"/>
    <mergeCell ref="AX32:AY32"/>
    <mergeCell ref="AZ32:BA32"/>
    <mergeCell ref="BB32:BC32"/>
    <mergeCell ref="BD32:BE32"/>
    <mergeCell ref="AR32:AS32"/>
    <mergeCell ref="X32:Z32"/>
    <mergeCell ref="AA32:AB32"/>
    <mergeCell ref="AC32:AD32"/>
    <mergeCell ref="AE32:AF32"/>
    <mergeCell ref="AK32:AL32"/>
    <mergeCell ref="AN32:AO32"/>
    <mergeCell ref="AZ31:BA31"/>
    <mergeCell ref="BB31:BC31"/>
    <mergeCell ref="BD31:BE31"/>
    <mergeCell ref="BF31:BG31"/>
    <mergeCell ref="B32:C32"/>
    <mergeCell ref="E32:F32"/>
    <mergeCell ref="O32:P32"/>
    <mergeCell ref="Q32:R32"/>
    <mergeCell ref="S32:T32"/>
    <mergeCell ref="V32:W32"/>
    <mergeCell ref="AE31:AF31"/>
    <mergeCell ref="AK31:AL31"/>
    <mergeCell ref="AN31:AO31"/>
    <mergeCell ref="AP31:AQ31"/>
    <mergeCell ref="AV31:AW31"/>
    <mergeCell ref="AX31:AY31"/>
    <mergeCell ref="BF30:BG30"/>
    <mergeCell ref="B31:C31"/>
    <mergeCell ref="E31:F31"/>
    <mergeCell ref="O31:P31"/>
    <mergeCell ref="Q31:R31"/>
    <mergeCell ref="S31:T31"/>
    <mergeCell ref="V31:W31"/>
    <mergeCell ref="X31:Z31"/>
    <mergeCell ref="AA31:AB31"/>
    <mergeCell ref="AC31:AD31"/>
    <mergeCell ref="AP30:AQ30"/>
    <mergeCell ref="AV30:AW30"/>
    <mergeCell ref="AX30:AY30"/>
    <mergeCell ref="AZ30:BA30"/>
    <mergeCell ref="BB30:BC30"/>
    <mergeCell ref="BD30:BE30"/>
    <mergeCell ref="X30:Z30"/>
    <mergeCell ref="AA30:AB30"/>
    <mergeCell ref="AC30:AD30"/>
    <mergeCell ref="AE30:AF30"/>
    <mergeCell ref="AK30:AL30"/>
    <mergeCell ref="AN30:AO30"/>
    <mergeCell ref="AZ29:BA29"/>
    <mergeCell ref="BB29:BC29"/>
    <mergeCell ref="BD29:BE29"/>
    <mergeCell ref="BF29:BG29"/>
    <mergeCell ref="B30:C30"/>
    <mergeCell ref="E30:F30"/>
    <mergeCell ref="O30:P30"/>
    <mergeCell ref="Q30:R30"/>
    <mergeCell ref="S30:T30"/>
    <mergeCell ref="V30:W30"/>
    <mergeCell ref="AE29:AF29"/>
    <mergeCell ref="AK29:AL29"/>
    <mergeCell ref="AN29:AO29"/>
    <mergeCell ref="AP29:AQ29"/>
    <mergeCell ref="AV29:AW29"/>
    <mergeCell ref="AX29:AY29"/>
    <mergeCell ref="BF28:BG28"/>
    <mergeCell ref="B29:C29"/>
    <mergeCell ref="E29:F29"/>
    <mergeCell ref="O29:P29"/>
    <mergeCell ref="Q29:R29"/>
    <mergeCell ref="S29:T29"/>
    <mergeCell ref="V29:W29"/>
    <mergeCell ref="X29:Z29"/>
    <mergeCell ref="AA29:AB29"/>
    <mergeCell ref="AC29:AD29"/>
    <mergeCell ref="AP28:AQ28"/>
    <mergeCell ref="AV28:AW28"/>
    <mergeCell ref="AX28:AY28"/>
    <mergeCell ref="AZ28:BA28"/>
    <mergeCell ref="BB28:BC28"/>
    <mergeCell ref="BD28:BE28"/>
    <mergeCell ref="X28:Z28"/>
    <mergeCell ref="AA28:AB28"/>
    <mergeCell ref="AC28:AD28"/>
    <mergeCell ref="AE28:AF28"/>
    <mergeCell ref="AK28:AL28"/>
    <mergeCell ref="AN28:AO28"/>
    <mergeCell ref="AZ27:BA27"/>
    <mergeCell ref="BB27:BC27"/>
    <mergeCell ref="BD27:BE27"/>
    <mergeCell ref="BF27:BG27"/>
    <mergeCell ref="B28:C28"/>
    <mergeCell ref="E28:F28"/>
    <mergeCell ref="O28:P28"/>
    <mergeCell ref="Q28:R28"/>
    <mergeCell ref="S28:T28"/>
    <mergeCell ref="V28:W28"/>
    <mergeCell ref="AE27:AF27"/>
    <mergeCell ref="AK27:AL27"/>
    <mergeCell ref="AN27:AO27"/>
    <mergeCell ref="AP27:AQ27"/>
    <mergeCell ref="AV27:AW27"/>
    <mergeCell ref="AX27:AY27"/>
    <mergeCell ref="BF26:BG26"/>
    <mergeCell ref="B27:C27"/>
    <mergeCell ref="E27:F27"/>
    <mergeCell ref="O27:P27"/>
    <mergeCell ref="Q27:R27"/>
    <mergeCell ref="S27:T27"/>
    <mergeCell ref="V27:W27"/>
    <mergeCell ref="X27:Z27"/>
    <mergeCell ref="AA27:AB27"/>
    <mergeCell ref="AC27:AD27"/>
    <mergeCell ref="AP26:AQ26"/>
    <mergeCell ref="AV26:AW26"/>
    <mergeCell ref="AX26:AY26"/>
    <mergeCell ref="AZ26:BA26"/>
    <mergeCell ref="BB26:BC26"/>
    <mergeCell ref="BD26:BE26"/>
    <mergeCell ref="X26:Z26"/>
    <mergeCell ref="AA26:AB26"/>
    <mergeCell ref="AC26:AD26"/>
    <mergeCell ref="AE26:AF26"/>
    <mergeCell ref="AK26:AL26"/>
    <mergeCell ref="AN26:AO26"/>
    <mergeCell ref="AZ25:BA25"/>
    <mergeCell ref="BB25:BC25"/>
    <mergeCell ref="BD25:BE25"/>
    <mergeCell ref="BF25:BG25"/>
    <mergeCell ref="B26:C26"/>
    <mergeCell ref="E26:F26"/>
    <mergeCell ref="O26:P26"/>
    <mergeCell ref="Q26:R26"/>
    <mergeCell ref="S26:T26"/>
    <mergeCell ref="V26:W26"/>
    <mergeCell ref="AE25:AF25"/>
    <mergeCell ref="AK25:AL25"/>
    <mergeCell ref="AN25:AO25"/>
    <mergeCell ref="AP25:AQ25"/>
    <mergeCell ref="AV25:AW25"/>
    <mergeCell ref="AX25:AY25"/>
    <mergeCell ref="BF24:BG24"/>
    <mergeCell ref="B25:C25"/>
    <mergeCell ref="E25:F25"/>
    <mergeCell ref="O25:P25"/>
    <mergeCell ref="Q25:R25"/>
    <mergeCell ref="S25:T25"/>
    <mergeCell ref="V25:W25"/>
    <mergeCell ref="X25:Z25"/>
    <mergeCell ref="AA25:AB25"/>
    <mergeCell ref="AC25:AD25"/>
    <mergeCell ref="AP24:AQ24"/>
    <mergeCell ref="AV24:AW24"/>
    <mergeCell ref="AX24:AY24"/>
    <mergeCell ref="AZ24:BA24"/>
    <mergeCell ref="BB24:BC24"/>
    <mergeCell ref="BD24:BE24"/>
    <mergeCell ref="X24:Z24"/>
    <mergeCell ref="AA24:AB24"/>
    <mergeCell ref="AC24:AD24"/>
    <mergeCell ref="AE24:AF24"/>
    <mergeCell ref="AK24:AL24"/>
    <mergeCell ref="AN24:AO24"/>
    <mergeCell ref="AZ23:BA23"/>
    <mergeCell ref="BB23:BC23"/>
    <mergeCell ref="BD23:BE23"/>
    <mergeCell ref="BF23:BG23"/>
    <mergeCell ref="B24:C24"/>
    <mergeCell ref="E24:F24"/>
    <mergeCell ref="O24:P24"/>
    <mergeCell ref="Q24:R24"/>
    <mergeCell ref="S24:T24"/>
    <mergeCell ref="V24:W24"/>
    <mergeCell ref="AE23:AF23"/>
    <mergeCell ref="AK23:AL23"/>
    <mergeCell ref="AN23:AO23"/>
    <mergeCell ref="AP23:AQ23"/>
    <mergeCell ref="AV23:AW23"/>
    <mergeCell ref="AX23:AY23"/>
    <mergeCell ref="AH22:AI22"/>
    <mergeCell ref="B23:C23"/>
    <mergeCell ref="E23:F23"/>
    <mergeCell ref="O23:P23"/>
    <mergeCell ref="Q23:R23"/>
    <mergeCell ref="S23:T23"/>
    <mergeCell ref="U23:W23"/>
    <mergeCell ref="X23:Z23"/>
    <mergeCell ref="AA23:AB23"/>
    <mergeCell ref="AC23:AD23"/>
    <mergeCell ref="A10:E10"/>
    <mergeCell ref="M10:P10"/>
    <mergeCell ref="A11:E11"/>
    <mergeCell ref="M11:N11"/>
    <mergeCell ref="M19:N19"/>
    <mergeCell ref="B22:P22"/>
    <mergeCell ref="A6:E6"/>
    <mergeCell ref="M6:N6"/>
    <mergeCell ref="M7:N7"/>
    <mergeCell ref="A8:E8"/>
    <mergeCell ref="M8:N8"/>
    <mergeCell ref="A9:E9"/>
    <mergeCell ref="A1:H1"/>
    <mergeCell ref="A3:H3"/>
    <mergeCell ref="M3:P3"/>
    <mergeCell ref="A4:E4"/>
    <mergeCell ref="M4:N4"/>
    <mergeCell ref="A5:E5"/>
    <mergeCell ref="F5:H5"/>
    <mergeCell ref="M5:N5"/>
  </mergeCells>
  <dataValidations disablePrompts="1" count="2">
    <dataValidation type="list" allowBlank="1" showInputMessage="1" showErrorMessage="1" sqref="T21">
      <formula1>"0.6,0.8,1"</formula1>
    </dataValidation>
    <dataValidation type="list" allowBlank="1" showInputMessage="1" showErrorMessage="1" sqref="F5:K5">
      <formula1>"Dry Air,Argon"</formula1>
    </dataValidation>
  </dataValidations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52"/>
  <sheetViews>
    <sheetView zoomScale="70" zoomScaleNormal="70" workbookViewId="0">
      <selection activeCell="J12" sqref="J12"/>
    </sheetView>
  </sheetViews>
  <sheetFormatPr defaultRowHeight="15" x14ac:dyDescent="0.25"/>
  <cols>
    <col min="1" max="1" width="23.140625" style="86" customWidth="1"/>
    <col min="2" max="2" width="9.140625" style="86"/>
    <col min="3" max="3" width="9" style="86" customWidth="1"/>
    <col min="4" max="4" width="14.28515625" style="86" customWidth="1"/>
    <col min="5" max="5" width="11.7109375" style="86" customWidth="1"/>
    <col min="6" max="7" width="14.7109375" style="86" customWidth="1"/>
    <col min="8" max="9" width="17.7109375" style="86" customWidth="1"/>
    <col min="10" max="10" width="13.5703125" style="86" customWidth="1"/>
    <col min="11" max="11" width="9" style="86" customWidth="1"/>
    <col min="12" max="12" width="9.140625" style="86"/>
    <col min="13" max="13" width="6" style="86" customWidth="1"/>
    <col min="14" max="14" width="14.7109375" style="86" customWidth="1"/>
    <col min="15" max="15" width="12.42578125" style="86" customWidth="1"/>
    <col min="16" max="16" width="12.5703125" style="86" customWidth="1"/>
    <col min="17" max="18" width="9.140625" style="86"/>
    <col min="19" max="19" width="6.7109375" style="86" customWidth="1"/>
    <col min="20" max="20" width="6.42578125" style="86" customWidth="1"/>
    <col min="21" max="21" width="7.140625" style="86" customWidth="1"/>
    <col min="22" max="22" width="11.5703125" style="86" customWidth="1"/>
    <col min="23" max="25" width="9.140625" style="86"/>
    <col min="26" max="26" width="7.28515625" style="86" customWidth="1"/>
    <col min="27" max="27" width="12.85546875" style="86" customWidth="1"/>
    <col min="28" max="28" width="0.140625" style="86" hidden="1" customWidth="1"/>
    <col min="29" max="29" width="16.85546875" style="86" customWidth="1"/>
    <col min="30" max="31" width="16.28515625" style="86" customWidth="1"/>
    <col min="32" max="32" width="9.140625" style="86"/>
    <col min="33" max="33" width="11" style="86" customWidth="1"/>
    <col min="34" max="34" width="17.7109375" style="86" customWidth="1"/>
    <col min="35" max="35" width="9.140625" style="86"/>
    <col min="36" max="36" width="11.7109375" style="86" customWidth="1"/>
    <col min="37" max="16384" width="9.140625" style="86"/>
  </cols>
  <sheetData>
    <row r="1" spans="1:36" x14ac:dyDescent="0.25">
      <c r="A1" s="168" t="s">
        <v>145</v>
      </c>
      <c r="B1" s="167"/>
      <c r="C1" s="167"/>
      <c r="D1" s="167"/>
      <c r="E1" s="167"/>
      <c r="F1" s="167"/>
      <c r="I1" s="37"/>
    </row>
    <row r="2" spans="1:36" x14ac:dyDescent="0.25">
      <c r="A2" s="25"/>
      <c r="B2" s="25"/>
      <c r="C2" s="25"/>
      <c r="D2" s="25"/>
      <c r="E2" s="25"/>
      <c r="F2" s="25"/>
    </row>
    <row r="3" spans="1:36" x14ac:dyDescent="0.25">
      <c r="A3" s="168" t="s">
        <v>17</v>
      </c>
      <c r="B3" s="168"/>
      <c r="C3" s="168"/>
      <c r="D3" s="168"/>
      <c r="E3" s="168"/>
      <c r="F3" s="168"/>
      <c r="H3" s="187" t="s">
        <v>130</v>
      </c>
      <c r="I3" s="187"/>
      <c r="J3" s="187"/>
      <c r="K3" s="187"/>
    </row>
    <row r="4" spans="1:36" x14ac:dyDescent="0.25">
      <c r="A4" s="177" t="s">
        <v>0</v>
      </c>
      <c r="B4" s="178"/>
      <c r="C4" s="178"/>
      <c r="D4" s="179"/>
      <c r="E4" s="2">
        <v>8.3144621000000001</v>
      </c>
      <c r="F4" s="88" t="s">
        <v>3</v>
      </c>
      <c r="H4" s="177" t="s">
        <v>8</v>
      </c>
      <c r="I4" s="179"/>
      <c r="J4" s="90">
        <v>273</v>
      </c>
      <c r="K4" s="90" t="s">
        <v>13</v>
      </c>
    </row>
    <row r="5" spans="1:36" x14ac:dyDescent="0.25">
      <c r="A5" s="183" t="s">
        <v>51</v>
      </c>
      <c r="B5" s="184"/>
      <c r="C5" s="184"/>
      <c r="D5" s="185"/>
      <c r="E5" s="165" t="s">
        <v>85</v>
      </c>
      <c r="F5" s="166"/>
      <c r="H5" s="177" t="s">
        <v>9</v>
      </c>
      <c r="I5" s="179"/>
      <c r="J5" s="90">
        <v>350</v>
      </c>
      <c r="K5" s="90" t="s">
        <v>13</v>
      </c>
    </row>
    <row r="6" spans="1:36" x14ac:dyDescent="0.25">
      <c r="A6" s="177" t="s">
        <v>1</v>
      </c>
      <c r="B6" s="178"/>
      <c r="C6" s="178"/>
      <c r="D6" s="179"/>
      <c r="E6" s="88">
        <f>IF(E5="Dry Air",0.02897,0.03994)</f>
        <v>2.8969999999999999E-2</v>
      </c>
      <c r="F6" s="88" t="s">
        <v>35</v>
      </c>
      <c r="H6" s="177" t="s">
        <v>10</v>
      </c>
      <c r="I6" s="179"/>
      <c r="J6" s="90">
        <v>22740</v>
      </c>
      <c r="K6" s="90" t="s">
        <v>14</v>
      </c>
    </row>
    <row r="7" spans="1:36" x14ac:dyDescent="0.25">
      <c r="A7" s="70" t="s">
        <v>2</v>
      </c>
      <c r="B7" s="71"/>
      <c r="C7" s="71"/>
      <c r="D7" s="83"/>
      <c r="E7" s="4">
        <v>1.3806503000000001E-23</v>
      </c>
      <c r="F7" s="88" t="s">
        <v>4</v>
      </c>
      <c r="H7" s="180" t="s">
        <v>131</v>
      </c>
      <c r="I7" s="179"/>
      <c r="J7" s="91">
        <v>9.9999999999999995E-7</v>
      </c>
      <c r="K7" s="90" t="s">
        <v>15</v>
      </c>
    </row>
    <row r="8" spans="1:36" x14ac:dyDescent="0.25">
      <c r="A8" s="177" t="s">
        <v>5</v>
      </c>
      <c r="B8" s="178"/>
      <c r="C8" s="178"/>
      <c r="D8" s="179"/>
      <c r="E8" s="6">
        <v>3.74E-10</v>
      </c>
      <c r="F8" s="88" t="s">
        <v>6</v>
      </c>
      <c r="H8" s="177" t="s">
        <v>52</v>
      </c>
      <c r="I8" s="179"/>
      <c r="J8" s="91">
        <v>5.0000000000000002E-5</v>
      </c>
      <c r="K8" s="90" t="s">
        <v>15</v>
      </c>
    </row>
    <row r="9" spans="1:36" x14ac:dyDescent="0.25">
      <c r="A9" s="180" t="s">
        <v>34</v>
      </c>
      <c r="B9" s="181"/>
      <c r="C9" s="181"/>
      <c r="D9" s="182"/>
      <c r="E9" s="6">
        <v>6.0221412927E+23</v>
      </c>
      <c r="F9" s="88" t="s">
        <v>36</v>
      </c>
      <c r="V9" s="11"/>
    </row>
    <row r="10" spans="1:36" x14ac:dyDescent="0.25">
      <c r="A10" s="180" t="s">
        <v>26</v>
      </c>
      <c r="B10" s="181"/>
      <c r="C10" s="181"/>
      <c r="D10" s="182"/>
      <c r="E10" s="6">
        <f>E6/E9</f>
        <v>4.8105812520734512E-26</v>
      </c>
      <c r="F10" s="88" t="s">
        <v>132</v>
      </c>
      <c r="H10" s="188" t="s">
        <v>129</v>
      </c>
      <c r="I10" s="188"/>
      <c r="J10" s="188"/>
      <c r="K10" s="188"/>
    </row>
    <row r="11" spans="1:36" x14ac:dyDescent="0.25">
      <c r="A11" s="180" t="s">
        <v>45</v>
      </c>
      <c r="B11" s="181"/>
      <c r="C11" s="181"/>
      <c r="D11" s="182"/>
      <c r="E11" s="88">
        <v>101325</v>
      </c>
      <c r="F11" s="13" t="s">
        <v>14</v>
      </c>
      <c r="H11" s="180" t="s">
        <v>128</v>
      </c>
      <c r="I11" s="179"/>
      <c r="J11" s="92">
        <f>J5/J4</f>
        <v>1.2820512820512822</v>
      </c>
      <c r="K11" s="93"/>
      <c r="R11" s="36"/>
      <c r="S11" s="36"/>
      <c r="T11" s="36"/>
      <c r="AJ11" s="11"/>
    </row>
    <row r="12" spans="1:36" x14ac:dyDescent="0.25">
      <c r="H12" s="70" t="s">
        <v>46</v>
      </c>
      <c r="I12" s="83"/>
      <c r="J12" s="92">
        <f>J11^J15</f>
        <v>1.0294256233440868</v>
      </c>
      <c r="K12" s="93"/>
      <c r="R12" s="36"/>
      <c r="S12" s="36"/>
      <c r="T12" s="36"/>
      <c r="Y12" s="86" t="s">
        <v>113</v>
      </c>
      <c r="AJ12" s="11"/>
    </row>
    <row r="13" spans="1:36" x14ac:dyDescent="0.25">
      <c r="H13" s="70" t="s">
        <v>11</v>
      </c>
      <c r="I13" s="83"/>
      <c r="J13" s="94">
        <f>J6*J12</f>
        <v>23409.138674844533</v>
      </c>
      <c r="K13" s="93" t="s">
        <v>14</v>
      </c>
      <c r="R13" s="36"/>
      <c r="S13" s="36"/>
      <c r="T13" s="36"/>
      <c r="AD13" s="11"/>
      <c r="AE13" s="11"/>
    </row>
    <row r="14" spans="1:36" x14ac:dyDescent="0.25">
      <c r="H14" s="84" t="s">
        <v>126</v>
      </c>
      <c r="I14" s="83"/>
      <c r="J14" s="92">
        <f>(J13-J6)/1000</f>
        <v>0.66913867484453293</v>
      </c>
      <c r="K14" s="93" t="s">
        <v>127</v>
      </c>
      <c r="R14" s="36"/>
      <c r="S14" s="36"/>
      <c r="T14" s="36"/>
      <c r="AD14" s="11"/>
      <c r="AE14" s="11"/>
      <c r="AF14" s="11"/>
      <c r="AG14" s="11"/>
      <c r="AH14" s="11"/>
      <c r="AI14" s="11"/>
    </row>
    <row r="15" spans="1:36" x14ac:dyDescent="0.25">
      <c r="H15" s="70" t="s">
        <v>91</v>
      </c>
      <c r="I15" s="83"/>
      <c r="J15" s="95">
        <f>AD24/AC24</f>
        <v>0.11672237301456052</v>
      </c>
      <c r="K15" s="93"/>
      <c r="AA15" s="12"/>
      <c r="AB15" s="12"/>
      <c r="AD15" s="11"/>
      <c r="AE15" s="11"/>
    </row>
    <row r="16" spans="1:36" x14ac:dyDescent="0.25">
      <c r="H16" s="84" t="s">
        <v>143</v>
      </c>
      <c r="I16" s="83"/>
      <c r="J16" s="94">
        <v>100</v>
      </c>
      <c r="K16" s="93"/>
      <c r="R16" s="36"/>
      <c r="S16" s="36"/>
      <c r="T16" s="36"/>
    </row>
    <row r="17" spans="1:53" x14ac:dyDescent="0.25">
      <c r="H17" s="70" t="s">
        <v>12</v>
      </c>
      <c r="I17" s="83"/>
      <c r="J17" s="96">
        <f>(J5-J4)/J8</f>
        <v>1540000</v>
      </c>
      <c r="K17" s="93" t="s">
        <v>42</v>
      </c>
      <c r="R17" s="36"/>
      <c r="S17" s="36"/>
      <c r="T17" s="36"/>
      <c r="AD17" s="11"/>
      <c r="AE17" s="11"/>
    </row>
    <row r="18" spans="1:53" x14ac:dyDescent="0.25">
      <c r="G18" s="11"/>
      <c r="H18" s="70" t="s">
        <v>16</v>
      </c>
      <c r="I18" s="83"/>
      <c r="J18" s="96">
        <f>(J13-J6)/J8</f>
        <v>13382773.496890659</v>
      </c>
      <c r="K18" s="93" t="s">
        <v>43</v>
      </c>
      <c r="R18" s="36"/>
      <c r="S18" s="36"/>
      <c r="T18" s="36"/>
      <c r="U18" s="36"/>
      <c r="AE18" s="11"/>
      <c r="AF18" s="41"/>
      <c r="AG18" s="11"/>
      <c r="AH18" s="11"/>
      <c r="AI18" s="11"/>
    </row>
    <row r="19" spans="1:53" x14ac:dyDescent="0.25">
      <c r="H19" s="177" t="s">
        <v>54</v>
      </c>
      <c r="I19" s="179"/>
      <c r="J19" s="96">
        <f>PI()*(J7^2)</f>
        <v>3.1415926535897931E-12</v>
      </c>
      <c r="K19" s="93" t="s">
        <v>55</v>
      </c>
      <c r="AF19" s="11"/>
    </row>
    <row r="20" spans="1:53" x14ac:dyDescent="0.25">
      <c r="R20" s="11"/>
      <c r="S20" s="11"/>
      <c r="T20" s="11"/>
      <c r="U20" s="11"/>
      <c r="W20" s="11"/>
      <c r="AF20" s="11"/>
    </row>
    <row r="21" spans="1:53" x14ac:dyDescent="0.25">
      <c r="O21" s="26"/>
      <c r="P21" s="25"/>
      <c r="AJ21" s="11"/>
    </row>
    <row r="22" spans="1:53" x14ac:dyDescent="0.25">
      <c r="B22" s="167" t="s">
        <v>19</v>
      </c>
      <c r="C22" s="167"/>
      <c r="D22" s="167"/>
      <c r="E22" s="167"/>
      <c r="F22" s="167"/>
      <c r="G22" s="167"/>
      <c r="H22" s="167"/>
      <c r="I22" s="167"/>
      <c r="J22" s="167"/>
      <c r="K22" s="167"/>
      <c r="AC22" s="154"/>
      <c r="AD22" s="154"/>
    </row>
    <row r="23" spans="1:53" s="14" customFormat="1" ht="35.25" customHeight="1" x14ac:dyDescent="0.25">
      <c r="A23" s="27" t="s">
        <v>47</v>
      </c>
      <c r="B23" s="158" t="s">
        <v>20</v>
      </c>
      <c r="C23" s="156"/>
      <c r="D23" s="164" t="s">
        <v>21</v>
      </c>
      <c r="E23" s="164"/>
      <c r="F23" s="76" t="s">
        <v>44</v>
      </c>
      <c r="G23" s="28" t="s">
        <v>48</v>
      </c>
      <c r="H23" s="38" t="s">
        <v>49</v>
      </c>
      <c r="I23" s="75" t="s">
        <v>50</v>
      </c>
      <c r="J23" s="155" t="s">
        <v>37</v>
      </c>
      <c r="K23" s="156"/>
      <c r="L23" s="155" t="s">
        <v>38</v>
      </c>
      <c r="M23" s="157"/>
      <c r="N23" s="155" t="s">
        <v>22</v>
      </c>
      <c r="O23" s="157"/>
      <c r="P23" s="158" t="s">
        <v>23</v>
      </c>
      <c r="Q23" s="159"/>
      <c r="R23" s="156"/>
      <c r="S23" s="155" t="s">
        <v>27</v>
      </c>
      <c r="T23" s="159"/>
      <c r="U23" s="156"/>
      <c r="V23" s="160" t="s">
        <v>24</v>
      </c>
      <c r="W23" s="161"/>
      <c r="X23" s="160" t="s">
        <v>25</v>
      </c>
      <c r="Y23" s="161"/>
      <c r="Z23" s="155" t="s">
        <v>39</v>
      </c>
      <c r="AA23" s="156"/>
      <c r="AB23" s="80"/>
      <c r="AC23" s="78" t="s">
        <v>28</v>
      </c>
      <c r="AD23" s="78" t="s">
        <v>29</v>
      </c>
      <c r="AE23" s="87" t="s">
        <v>53</v>
      </c>
      <c r="AF23" s="155" t="s">
        <v>40</v>
      </c>
      <c r="AG23" s="156"/>
      <c r="AH23" s="38" t="s">
        <v>144</v>
      </c>
      <c r="AI23" s="155" t="s">
        <v>41</v>
      </c>
      <c r="AJ23" s="157"/>
      <c r="AK23" s="162" t="s">
        <v>56</v>
      </c>
      <c r="AL23" s="163"/>
      <c r="AN23" s="79" t="s">
        <v>123</v>
      </c>
      <c r="AO23" s="79" t="s">
        <v>122</v>
      </c>
      <c r="AP23" s="164" t="s">
        <v>116</v>
      </c>
      <c r="AQ23" s="164"/>
      <c r="AR23" s="164" t="s">
        <v>117</v>
      </c>
      <c r="AS23" s="164"/>
      <c r="AT23" s="164" t="s">
        <v>118</v>
      </c>
      <c r="AU23" s="164"/>
      <c r="AV23" s="164" t="s">
        <v>119</v>
      </c>
      <c r="AW23" s="164"/>
      <c r="AX23" s="164" t="s">
        <v>120</v>
      </c>
      <c r="AY23" s="164"/>
      <c r="AZ23" s="164" t="s">
        <v>121</v>
      </c>
      <c r="BA23" s="164"/>
    </row>
    <row r="24" spans="1:53" x14ac:dyDescent="0.25">
      <c r="A24" s="81">
        <v>0</v>
      </c>
      <c r="B24" s="145">
        <f>J4</f>
        <v>273</v>
      </c>
      <c r="C24" s="145"/>
      <c r="D24" s="189">
        <f>J6</f>
        <v>22740</v>
      </c>
      <c r="E24" s="189"/>
      <c r="F24" s="97">
        <f t="shared" ref="F24:F34" si="0">D24/$E$11</f>
        <v>0.22442635085122131</v>
      </c>
      <c r="G24" s="97">
        <f>D24/1000</f>
        <v>22.74</v>
      </c>
      <c r="H24" s="73">
        <f>D24/($E$7*B24)</f>
        <v>6.0331499798829066E+24</v>
      </c>
      <c r="I24" s="73">
        <f t="shared" ref="I24:I34" si="1">H24*$E$10</f>
        <v>0.29022958184172032</v>
      </c>
      <c r="J24" s="142">
        <f t="shared" ref="J24:J34" si="2">SQRT((8*$E$4*B24)/(PI()*$E$6))</f>
        <v>446.67763914493332</v>
      </c>
      <c r="K24" s="142"/>
      <c r="L24" s="139">
        <f>($E$7*B24)/(SQRT(2)*PI()*(Z24^2)*D24)</f>
        <v>1.2521859958725846E-16</v>
      </c>
      <c r="M24" s="140"/>
      <c r="N24" s="143">
        <f t="shared" ref="N24:N34" si="3">L24/$J$7</f>
        <v>1.2521859958725846E-10</v>
      </c>
      <c r="O24" s="144"/>
      <c r="P24" s="74" t="str">
        <f>IF(N24&gt;=10,"Kn&gt;10",IF(N24&gt;=0.1,"0.1&lt;Kn&lt;10",IF(N24&gt;=0.01,"0.01&lt;Kn&lt;0.1","Kn&lt;0.01")))</f>
        <v>Kn&lt;0.01</v>
      </c>
      <c r="Q24" s="145" t="str">
        <f>IF(N24&gt;10,"Free Molecular",IF(N24&gt;=0.1,"Transitional",IF(N24&gt;=0.01,"Viscous","ERROR")))</f>
        <v>ERROR</v>
      </c>
      <c r="R24" s="145"/>
      <c r="S24" s="142">
        <f>(($J$7*D24)/Z24)*SQRT(($E$10/(2*$E$7*B24)))</f>
        <v>3.328051113509976</v>
      </c>
      <c r="T24" s="142"/>
      <c r="U24" s="142"/>
      <c r="V24" s="141">
        <f t="shared" ref="V24:V34" si="4">($J$7/B24)*$J$17</f>
        <v>5.6410256410256406E-3</v>
      </c>
      <c r="W24" s="141"/>
      <c r="X24" s="141">
        <f t="shared" ref="X24:X34" si="5">($J$7/B24)*$J$18</f>
        <v>4.9021148340258822E-2</v>
      </c>
      <c r="Y24" s="141"/>
      <c r="Z24" s="141">
        <f>AX24</f>
        <v>1.7260806447646805E-5</v>
      </c>
      <c r="AA24" s="141"/>
      <c r="AB24" s="42">
        <f t="shared" ref="AB24:AB34" si="6">MROUND(S24,0.01)</f>
        <v>3.33</v>
      </c>
      <c r="AC24" s="74">
        <f>VLOOKUP(AB24,'Data Table'!$E$3:$G$5002,2,TRUE)</f>
        <v>1.977333</v>
      </c>
      <c r="AD24" s="74">
        <f>VLOOKUP(AB24,'Data Table'!$E$3:$G$5002,3,TRUE)</f>
        <v>0.230799</v>
      </c>
      <c r="AE24" s="77">
        <f t="shared" ref="AE24:AE34" si="7">(AC24*V24)-(AD24*X24)</f>
        <v>-1.5984586193724254E-4</v>
      </c>
      <c r="AF24" s="146">
        <f>AE24*$J$19*D24*(SQRT($E$10/(2*$E$7*B24)))</f>
        <v>-2.8847112013069854E-14</v>
      </c>
      <c r="AG24" s="147"/>
      <c r="AH24" s="109">
        <f>AF24*$J$16*1000</f>
        <v>-2.8847112013069855E-9</v>
      </c>
      <c r="AI24" s="137">
        <f t="shared" ref="AI24:AI34" si="8">AF24/I24</f>
        <v>-9.939411354974119E-14</v>
      </c>
      <c r="AJ24" s="138"/>
      <c r="AK24" s="175">
        <f t="shared" ref="AK24:AK34" si="9">(AI24*(100^3))*60</f>
        <v>-5.9636468129844716E-6</v>
      </c>
      <c r="AL24" s="176"/>
      <c r="AM24" s="89"/>
      <c r="AN24" s="74">
        <f>B24-273</f>
        <v>0</v>
      </c>
      <c r="AO24" s="74">
        <f>D24*$AM$39</f>
        <v>3.2972999999999999</v>
      </c>
      <c r="AP24" s="141">
        <f>($AE$41+($AE$42*$AN24)+($AE$43*($AN24^2))+($AE$44*$AO24)+($AE$45*($AO24^2)))*0.001</f>
        <v>1.9042466131170326E-5</v>
      </c>
      <c r="AQ24" s="141"/>
      <c r="AR24" s="141">
        <f t="shared" ref="AR24:AR34" si="10">($AG$41+($AG$42*$AN24)+($AG$43*($AN24^2))+($AG$44*$AO24)+($AG$45*($AO24^2)))*0.001</f>
        <v>1.6724227877928236E-5</v>
      </c>
      <c r="AS24" s="141"/>
      <c r="AT24" s="141">
        <f>($AE$48+($AE$49*$AN24)+($AE$50*($AN24^2))+($AE$51*$AO24)+($AE$52*($AO24^2)))*0.001</f>
        <v>1.3734071890554227E-5</v>
      </c>
      <c r="AU24" s="141"/>
      <c r="AV24" s="141">
        <f>($AG$48+($AG$49*$AN24)+($AG$50*($AN24^2))+($AG$51*$AO24)+($AG$52*($AO24^2)))*0.001</f>
        <v>2.0880163315740021E-5</v>
      </c>
      <c r="AW24" s="141"/>
      <c r="AX24" s="141">
        <f t="shared" ref="AX24:AX34" si="11">IF($E$5="Dry Air",($AL$44*AP24)+($AL$45*AR24)+($AL$46*AT24)+($AL$47*AV24),AV24)</f>
        <v>1.7260806447646805E-5</v>
      </c>
      <c r="AY24" s="141"/>
      <c r="AZ24" s="139">
        <f>SQRT(($E$10*J24)/(2*(SQRT(2))*PI()*AX24))</f>
        <v>3.7429834669601505E-10</v>
      </c>
      <c r="BA24" s="140"/>
    </row>
    <row r="25" spans="1:53" x14ac:dyDescent="0.25">
      <c r="A25" s="81">
        <f t="shared" ref="A25:A34" si="12">((((($J$8*1000000)-$A$24)/10)+A24))</f>
        <v>5</v>
      </c>
      <c r="B25" s="145">
        <f>(($J$5-$J$4)/10)+B24</f>
        <v>280.7</v>
      </c>
      <c r="C25" s="145"/>
      <c r="D25" s="190">
        <f t="shared" ref="D25:D34" si="13">(($J$13-$J$6)/10)+D24</f>
        <v>22806.913867484454</v>
      </c>
      <c r="E25" s="191"/>
      <c r="F25" s="97">
        <f t="shared" si="0"/>
        <v>0.22508673937808493</v>
      </c>
      <c r="G25" s="97">
        <f t="shared" ref="G25:G34" si="14">D25/1000</f>
        <v>22.806913867484454</v>
      </c>
      <c r="H25" s="73">
        <f t="shared" ref="H25:H34" si="15">D25/($E$7*B25)</f>
        <v>5.8849180321967686E+24</v>
      </c>
      <c r="I25" s="73">
        <f>H25*$E$10</f>
        <v>0.28309876355674762</v>
      </c>
      <c r="J25" s="142">
        <f t="shared" si="2"/>
        <v>452.93313662356729</v>
      </c>
      <c r="K25" s="142"/>
      <c r="L25" s="139">
        <f t="shared" ref="L25:L34" si="16">($E$7*B25)/(SQRT(2)*PI()*(Z25^2)*D25)</f>
        <v>1.2330643112678286E-16</v>
      </c>
      <c r="M25" s="140"/>
      <c r="N25" s="143">
        <f t="shared" si="3"/>
        <v>1.2330643112678288E-10</v>
      </c>
      <c r="O25" s="144"/>
      <c r="P25" s="74" t="str">
        <f t="shared" ref="P25:P34" si="17">IF(N25&gt;=10,"Kn&gt;10",IF(N25&gt;=0.1,"0.1&lt;Kn&lt;10",IF(N25&gt;=0.01,"0.01&lt;Kn&lt;0.1","Kn&lt;0.01")))</f>
        <v>Kn&lt;0.01</v>
      </c>
      <c r="Q25" s="145" t="str">
        <f t="shared" ref="Q25:Q34" si="18">IF(N25&gt;10,"Free Molecular",IF(N25&gt;=0.1,"Transitional",IF(N25&gt;=0.01,"Viscous","ERROR")))</f>
        <v>ERROR</v>
      </c>
      <c r="R25" s="145"/>
      <c r="S25" s="142">
        <f t="shared" ref="S25:S34" si="19">(($J$7*D25)/Z25)*SQRT(($E$10/(2*$E$7*B25)))</f>
        <v>3.2261366435471257</v>
      </c>
      <c r="T25" s="142"/>
      <c r="U25" s="142"/>
      <c r="V25" s="141">
        <f t="shared" si="4"/>
        <v>5.4862842892768075E-3</v>
      </c>
      <c r="W25" s="141"/>
      <c r="X25" s="141">
        <f t="shared" si="5"/>
        <v>4.7676428560351473E-2</v>
      </c>
      <c r="Y25" s="141"/>
      <c r="Z25" s="141">
        <f t="shared" ref="Z25:Z34" si="20">AX25</f>
        <v>1.7611830278494003E-5</v>
      </c>
      <c r="AA25" s="141"/>
      <c r="AB25" s="42">
        <f t="shared" si="6"/>
        <v>3.23</v>
      </c>
      <c r="AC25" s="74">
        <f>VLOOKUP(AB25,'Data Table'!$E$3:$G$5002,2,TRUE)</f>
        <v>1.954323</v>
      </c>
      <c r="AD25" s="74">
        <f>VLOOKUP(AB25,'Data Table'!$E$3:$G$5002,3,TRUE)</f>
        <v>0.23476900000000001</v>
      </c>
      <c r="AE25" s="77">
        <f t="shared" si="7"/>
        <v>-4.7097588561283675E-4</v>
      </c>
      <c r="AF25" s="146">
        <f t="shared" ref="AF25:AF34" si="21">AE25*$J$19*D25*(SQRT($E$10/(2*$E$7*B25)))</f>
        <v>-8.4068983016902085E-14</v>
      </c>
      <c r="AG25" s="147"/>
      <c r="AH25" s="109">
        <f t="shared" ref="AH25:AH34" si="22">AF25*$J$16*1000</f>
        <v>-8.406898301690209E-9</v>
      </c>
      <c r="AI25" s="137">
        <f t="shared" si="8"/>
        <v>-2.9695990883425499E-13</v>
      </c>
      <c r="AJ25" s="138"/>
      <c r="AK25" s="175">
        <f t="shared" si="9"/>
        <v>-1.7817594530055299E-5</v>
      </c>
      <c r="AL25" s="176"/>
      <c r="AM25" s="89"/>
      <c r="AN25" s="74">
        <f t="shared" ref="AN25:AN34" si="23">B25-273</f>
        <v>7.6999999999999886</v>
      </c>
      <c r="AO25" s="74">
        <f t="shared" ref="AO25:AO34" si="24">D25*$AM$39</f>
        <v>3.3070025107852459</v>
      </c>
      <c r="AP25" s="141">
        <f t="shared" ref="AP25:AP34" si="25">($AE$41+($AE$42*$AN25)+($AE$43*($AN25^2))+($AE$44*$AO25)+($AE$45*($AO25^2)))*0.001</f>
        <v>1.9537686462350833E-5</v>
      </c>
      <c r="AQ25" s="141"/>
      <c r="AR25" s="141">
        <f t="shared" si="10"/>
        <v>1.703389825765322E-5</v>
      </c>
      <c r="AS25" s="141"/>
      <c r="AT25" s="141">
        <f t="shared" ref="AT25:AT34" si="26">($AE$48+($AE$49*$AN25)+($AE$50*($AN25^2))+($AE$51*$AO25)+($AE$52*($AO25^2)))*0.001</f>
        <v>1.4080443891453663E-5</v>
      </c>
      <c r="AU25" s="141"/>
      <c r="AV25" s="141">
        <f t="shared" ref="AV25:AV34" si="27">($AG$48+($AG$49*$AN25)+($AG$50*($AN25^2))+($AG$51*$AO25)+($AG$52*($AO25^2)))*0.001</f>
        <v>2.1418900509835503E-5</v>
      </c>
      <c r="AW25" s="141"/>
      <c r="AX25" s="141">
        <f t="shared" si="11"/>
        <v>1.7611830278494003E-5</v>
      </c>
      <c r="AY25" s="141"/>
      <c r="AZ25" s="139">
        <f t="shared" ref="AZ25:AZ34" si="28">SQRT(($E$10*J25)/(2*(SQRT(2))*PI()*AX25))</f>
        <v>3.7313513578036959E-10</v>
      </c>
      <c r="BA25" s="140"/>
    </row>
    <row r="26" spans="1:53" x14ac:dyDescent="0.25">
      <c r="A26" s="81">
        <f t="shared" si="12"/>
        <v>10</v>
      </c>
      <c r="B26" s="145">
        <f t="shared" ref="B26:B34" si="29">(($J$5-$J$4)/10)+B25</f>
        <v>288.39999999999998</v>
      </c>
      <c r="C26" s="145"/>
      <c r="D26" s="190">
        <f t="shared" si="13"/>
        <v>22873.827734968909</v>
      </c>
      <c r="E26" s="191"/>
      <c r="F26" s="97">
        <f t="shared" si="0"/>
        <v>0.22574712790494852</v>
      </c>
      <c r="G26" s="97">
        <f t="shared" si="14"/>
        <v>22.873827734968909</v>
      </c>
      <c r="H26" s="73">
        <f t="shared" si="15"/>
        <v>5.7446013826880452E+24</v>
      </c>
      <c r="I26" s="73">
        <f t="shared" si="1"/>
        <v>0.27634871712194337</v>
      </c>
      <c r="J26" s="142">
        <f t="shared" si="2"/>
        <v>459.10340794992453</v>
      </c>
      <c r="K26" s="142"/>
      <c r="L26" s="139">
        <f t="shared" si="16"/>
        <v>1.2130697485155723E-16</v>
      </c>
      <c r="M26" s="140"/>
      <c r="N26" s="143">
        <f t="shared" si="3"/>
        <v>1.2130697485155723E-10</v>
      </c>
      <c r="O26" s="144"/>
      <c r="P26" s="74" t="str">
        <f t="shared" si="17"/>
        <v>Kn&lt;0.01</v>
      </c>
      <c r="Q26" s="145" t="str">
        <f t="shared" si="18"/>
        <v>ERROR</v>
      </c>
      <c r="R26" s="145"/>
      <c r="S26" s="142">
        <f t="shared" si="19"/>
        <v>3.1281561388270229</v>
      </c>
      <c r="T26" s="142"/>
      <c r="U26" s="142"/>
      <c r="V26" s="141">
        <f t="shared" si="4"/>
        <v>5.3398058252427183E-3</v>
      </c>
      <c r="W26" s="141"/>
      <c r="X26" s="141">
        <f t="shared" si="5"/>
        <v>4.6403514205584806E-2</v>
      </c>
      <c r="Y26" s="141"/>
      <c r="Z26" s="141">
        <f t="shared" si="20"/>
        <v>1.7971930452774044E-5</v>
      </c>
      <c r="AA26" s="141"/>
      <c r="AB26" s="42">
        <f t="shared" si="6"/>
        <v>3.13</v>
      </c>
      <c r="AC26" s="74">
        <f>VLOOKUP(AB26,'Data Table'!$E$3:$G$5002,2,TRUE)</f>
        <v>1.9313130000000001</v>
      </c>
      <c r="AD26" s="74">
        <f>VLOOKUP(AB26,'Data Table'!$E$3:$G$5002,3,TRUE)</f>
        <v>0.23873900000000001</v>
      </c>
      <c r="AE26" s="77">
        <f t="shared" si="7"/>
        <v>-7.6549217016011993E-4</v>
      </c>
      <c r="AF26" s="146">
        <f t="shared" si="21"/>
        <v>-1.3519909271537106E-13</v>
      </c>
      <c r="AG26" s="147"/>
      <c r="AH26" s="109">
        <f t="shared" si="22"/>
        <v>-1.3519909271537106E-8</v>
      </c>
      <c r="AI26" s="137">
        <f t="shared" si="8"/>
        <v>-4.8923365421563462E-13</v>
      </c>
      <c r="AJ26" s="138"/>
      <c r="AK26" s="175">
        <f t="shared" si="9"/>
        <v>-2.9354019252938074E-5</v>
      </c>
      <c r="AL26" s="176"/>
      <c r="AM26" s="89"/>
      <c r="AN26" s="74">
        <f t="shared" si="23"/>
        <v>15.399999999999977</v>
      </c>
      <c r="AO26" s="74">
        <f t="shared" si="24"/>
        <v>3.3167050215704919</v>
      </c>
      <c r="AP26" s="141">
        <f t="shared" si="25"/>
        <v>2.0022263740610771E-5</v>
      </c>
      <c r="AQ26" s="141"/>
      <c r="AR26" s="141">
        <f t="shared" si="10"/>
        <v>1.7358091604386557E-5</v>
      </c>
      <c r="AS26" s="141"/>
      <c r="AT26" s="141">
        <f t="shared" si="26"/>
        <v>1.4440213891316973E-5</v>
      </c>
      <c r="AU26" s="141"/>
      <c r="AV26" s="141">
        <f t="shared" si="27"/>
        <v>2.1953716121171346E-5</v>
      </c>
      <c r="AW26" s="141"/>
      <c r="AX26" s="141">
        <f t="shared" si="11"/>
        <v>1.7971930452774044E-5</v>
      </c>
      <c r="AY26" s="141"/>
      <c r="AZ26" s="139">
        <f t="shared" si="28"/>
        <v>3.7188549349788781E-10</v>
      </c>
      <c r="BA26" s="140"/>
    </row>
    <row r="27" spans="1:53" x14ac:dyDescent="0.25">
      <c r="A27" s="81">
        <f t="shared" si="12"/>
        <v>15</v>
      </c>
      <c r="B27" s="145">
        <f t="shared" si="29"/>
        <v>296.09999999999997</v>
      </c>
      <c r="C27" s="145"/>
      <c r="D27" s="190">
        <f t="shared" si="13"/>
        <v>22940.741602453363</v>
      </c>
      <c r="E27" s="191"/>
      <c r="F27" s="97">
        <f t="shared" si="0"/>
        <v>0.22640751643181212</v>
      </c>
      <c r="G27" s="97">
        <f t="shared" si="14"/>
        <v>22.940741602453365</v>
      </c>
      <c r="H27" s="73">
        <f t="shared" si="15"/>
        <v>5.6115825258251665E+24</v>
      </c>
      <c r="I27" s="73">
        <f t="shared" si="1"/>
        <v>0.26994973693197527</v>
      </c>
      <c r="J27" s="142">
        <f t="shared" si="2"/>
        <v>465.1918444371168</v>
      </c>
      <c r="K27" s="142"/>
      <c r="L27" s="139">
        <f t="shared" si="16"/>
        <v>1.1923360849854465E-16</v>
      </c>
      <c r="M27" s="140"/>
      <c r="N27" s="143">
        <f t="shared" si="3"/>
        <v>1.1923360849854465E-10</v>
      </c>
      <c r="O27" s="144"/>
      <c r="P27" s="74" t="str">
        <f t="shared" si="17"/>
        <v>Kn&lt;0.01</v>
      </c>
      <c r="Q27" s="145" t="str">
        <f t="shared" si="18"/>
        <v>ERROR</v>
      </c>
      <c r="R27" s="145"/>
      <c r="S27" s="142">
        <f t="shared" si="19"/>
        <v>3.0339235931741455</v>
      </c>
      <c r="T27" s="142"/>
      <c r="U27" s="142"/>
      <c r="V27" s="141">
        <f t="shared" si="4"/>
        <v>5.2009456264775419E-3</v>
      </c>
      <c r="W27" s="141"/>
      <c r="X27" s="141">
        <f t="shared" si="5"/>
        <v>4.5196803434281188E-2</v>
      </c>
      <c r="Y27" s="141"/>
      <c r="Z27" s="141">
        <f t="shared" si="20"/>
        <v>1.8341106970486948E-5</v>
      </c>
      <c r="AA27" s="141"/>
      <c r="AB27" s="42">
        <f t="shared" si="6"/>
        <v>3.0300000000000002</v>
      </c>
      <c r="AC27" s="74">
        <f>VLOOKUP(AB27,'Data Table'!$E$3:$G$5002,2,TRUE)</f>
        <v>1.9083029999999999</v>
      </c>
      <c r="AD27" s="74">
        <f>VLOOKUP(AB27,'Data Table'!$E$3:$G$5002,3,TRUE)</f>
        <v>0.24270900000000001</v>
      </c>
      <c r="AE27" s="77">
        <f t="shared" si="7"/>
        <v>-1.0446908228869817E-3</v>
      </c>
      <c r="AF27" s="146">
        <f t="shared" si="21"/>
        <v>-1.8262819861365566E-13</v>
      </c>
      <c r="AG27" s="147"/>
      <c r="AH27" s="109">
        <f t="shared" si="22"/>
        <v>-1.8262819861365567E-8</v>
      </c>
      <c r="AI27" s="137">
        <f t="shared" si="8"/>
        <v>-6.7652667748172768E-13</v>
      </c>
      <c r="AJ27" s="138"/>
      <c r="AK27" s="175">
        <f t="shared" si="9"/>
        <v>-4.059160064890366E-5</v>
      </c>
      <c r="AL27" s="176"/>
      <c r="AM27" s="89"/>
      <c r="AN27" s="74">
        <f t="shared" si="23"/>
        <v>23.099999999999966</v>
      </c>
      <c r="AO27" s="74">
        <f t="shared" si="24"/>
        <v>3.3264075323557378</v>
      </c>
      <c r="AP27" s="141">
        <f t="shared" si="25"/>
        <v>2.049619796595015E-5</v>
      </c>
      <c r="AQ27" s="141"/>
      <c r="AR27" s="141">
        <f t="shared" si="10"/>
        <v>1.7696807918128257E-5</v>
      </c>
      <c r="AS27" s="141"/>
      <c r="AT27" s="141">
        <f t="shared" si="26"/>
        <v>1.4813381890144167E-5</v>
      </c>
      <c r="AU27" s="141"/>
      <c r="AV27" s="141">
        <f t="shared" si="27"/>
        <v>2.2484610149747557E-5</v>
      </c>
      <c r="AW27" s="141"/>
      <c r="AX27" s="141">
        <f t="shared" si="11"/>
        <v>1.8341106970486948E-5</v>
      </c>
      <c r="AY27" s="141"/>
      <c r="AZ27" s="139">
        <f t="shared" si="28"/>
        <v>3.7055665581502395E-10</v>
      </c>
      <c r="BA27" s="140"/>
    </row>
    <row r="28" spans="1:53" x14ac:dyDescent="0.25">
      <c r="A28" s="81">
        <f t="shared" si="12"/>
        <v>20</v>
      </c>
      <c r="B28" s="145">
        <f t="shared" si="29"/>
        <v>303.79999999999995</v>
      </c>
      <c r="C28" s="145"/>
      <c r="D28" s="190">
        <f t="shared" si="13"/>
        <v>23007.655469937818</v>
      </c>
      <c r="E28" s="191"/>
      <c r="F28" s="97">
        <f t="shared" si="0"/>
        <v>0.22706790495867571</v>
      </c>
      <c r="G28" s="97">
        <f t="shared" si="14"/>
        <v>23.007655469937816</v>
      </c>
      <c r="H28" s="73">
        <f t="shared" si="15"/>
        <v>5.4853065603239997E+24</v>
      </c>
      <c r="I28" s="73">
        <f t="shared" si="1"/>
        <v>0.26387512900970145</v>
      </c>
      <c r="J28" s="142">
        <f t="shared" si="2"/>
        <v>471.20161828072969</v>
      </c>
      <c r="K28" s="142"/>
      <c r="L28" s="139">
        <f t="shared" si="16"/>
        <v>1.1709874487306291E-16</v>
      </c>
      <c r="M28" s="140"/>
      <c r="N28" s="143">
        <f t="shared" si="3"/>
        <v>1.1709874487306291E-10</v>
      </c>
      <c r="O28" s="144"/>
      <c r="P28" s="74" t="str">
        <f t="shared" si="17"/>
        <v>Kn&lt;0.01</v>
      </c>
      <c r="Q28" s="145" t="str">
        <f t="shared" si="18"/>
        <v>ERROR</v>
      </c>
      <c r="R28" s="145"/>
      <c r="S28" s="142">
        <f t="shared" si="19"/>
        <v>2.9432653766887422</v>
      </c>
      <c r="T28" s="142"/>
      <c r="U28" s="142"/>
      <c r="V28" s="141">
        <f t="shared" si="4"/>
        <v>5.0691244239631341E-3</v>
      </c>
      <c r="W28" s="141"/>
      <c r="X28" s="141">
        <f t="shared" si="5"/>
        <v>4.4051262333412312E-2</v>
      </c>
      <c r="Y28" s="141"/>
      <c r="Z28" s="141">
        <f t="shared" si="20"/>
        <v>1.8719359831632706E-5</v>
      </c>
      <c r="AA28" s="141"/>
      <c r="AB28" s="42">
        <f t="shared" si="6"/>
        <v>2.94</v>
      </c>
      <c r="AC28" s="74">
        <f>VLOOKUP(AB28,'Data Table'!$E$3:$G$5002,2,TRUE)</f>
        <v>1.88811</v>
      </c>
      <c r="AD28" s="74">
        <f>VLOOKUP(AB28,'Data Table'!$E$3:$G$5002,3,TRUE)</f>
        <v>0.247362</v>
      </c>
      <c r="AE28" s="77">
        <f t="shared" si="7"/>
        <v>-1.3255438371885045E-3</v>
      </c>
      <c r="AF28" s="146">
        <f t="shared" si="21"/>
        <v>-2.2943748939378391E-13</v>
      </c>
      <c r="AG28" s="147"/>
      <c r="AH28" s="109">
        <f t="shared" si="22"/>
        <v>-2.2943748939378391E-8</v>
      </c>
      <c r="AI28" s="137">
        <f t="shared" si="8"/>
        <v>-8.6949266592437586E-13</v>
      </c>
      <c r="AJ28" s="138"/>
      <c r="AK28" s="175">
        <f t="shared" si="9"/>
        <v>-5.2169559955462547E-5</v>
      </c>
      <c r="AL28" s="176"/>
      <c r="AM28" s="89"/>
      <c r="AN28" s="74">
        <f t="shared" si="23"/>
        <v>30.799999999999955</v>
      </c>
      <c r="AO28" s="74">
        <f t="shared" si="24"/>
        <v>3.3361100431409834</v>
      </c>
      <c r="AP28" s="141">
        <f t="shared" si="25"/>
        <v>2.0959489138368959E-5</v>
      </c>
      <c r="AQ28" s="141"/>
      <c r="AR28" s="141">
        <f t="shared" si="10"/>
        <v>1.8050047198878315E-5</v>
      </c>
      <c r="AS28" s="141"/>
      <c r="AT28" s="141">
        <f t="shared" si="26"/>
        <v>1.5199947887935235E-5</v>
      </c>
      <c r="AU28" s="141"/>
      <c r="AV28" s="141">
        <f t="shared" si="27"/>
        <v>2.3011582595564138E-5</v>
      </c>
      <c r="AW28" s="141"/>
      <c r="AX28" s="141">
        <f t="shared" si="11"/>
        <v>1.8719359831632706E-5</v>
      </c>
      <c r="AY28" s="141"/>
      <c r="AZ28" s="139">
        <f t="shared" si="28"/>
        <v>3.6915540749591674E-10</v>
      </c>
      <c r="BA28" s="140"/>
    </row>
    <row r="29" spans="1:53" x14ac:dyDescent="0.25">
      <c r="A29" s="81">
        <f t="shared" si="12"/>
        <v>25</v>
      </c>
      <c r="B29" s="145">
        <f t="shared" si="29"/>
        <v>311.49999999999994</v>
      </c>
      <c r="C29" s="145"/>
      <c r="D29" s="190">
        <f t="shared" si="13"/>
        <v>23074.569337422272</v>
      </c>
      <c r="E29" s="191"/>
      <c r="F29" s="97">
        <f t="shared" si="0"/>
        <v>0.22772829348553933</v>
      </c>
      <c r="G29" s="97">
        <f t="shared" si="14"/>
        <v>23.074569337422272</v>
      </c>
      <c r="H29" s="73">
        <f t="shared" si="15"/>
        <v>5.3652734515442385E+24</v>
      </c>
      <c r="I29" s="73">
        <f t="shared" si="1"/>
        <v>0.25810083878246132</v>
      </c>
      <c r="J29" s="142">
        <f t="shared" si="2"/>
        <v>477.13570188149851</v>
      </c>
      <c r="K29" s="142"/>
      <c r="L29" s="139">
        <f t="shared" si="16"/>
        <v>1.149138557689506E-16</v>
      </c>
      <c r="M29" s="140"/>
      <c r="N29" s="143">
        <f t="shared" si="3"/>
        <v>1.149138557689506E-10</v>
      </c>
      <c r="O29" s="144"/>
      <c r="P29" s="74" t="str">
        <f t="shared" si="17"/>
        <v>Kn&lt;0.01</v>
      </c>
      <c r="Q29" s="145" t="str">
        <f t="shared" si="18"/>
        <v>ERROR</v>
      </c>
      <c r="R29" s="145"/>
      <c r="S29" s="142">
        <f t="shared" si="19"/>
        <v>2.8560188975412308</v>
      </c>
      <c r="T29" s="142"/>
      <c r="U29" s="142"/>
      <c r="V29" s="141">
        <f t="shared" si="4"/>
        <v>4.9438202247191016E-3</v>
      </c>
      <c r="W29" s="141"/>
      <c r="X29" s="141">
        <f t="shared" si="5"/>
        <v>4.2962354725170661E-2</v>
      </c>
      <c r="Y29" s="141"/>
      <c r="Z29" s="141">
        <f t="shared" si="20"/>
        <v>1.910668903621132E-5</v>
      </c>
      <c r="AA29" s="141"/>
      <c r="AB29" s="42">
        <f t="shared" si="6"/>
        <v>2.86</v>
      </c>
      <c r="AC29" s="74">
        <f>VLOOKUP(AB29,'Data Table'!$E$3:$G$5002,2,TRUE)</f>
        <v>1.87039</v>
      </c>
      <c r="AD29" s="74">
        <f>VLOOKUP(AB29,'Data Table'!$E$3:$G$5002,3,TRUE)</f>
        <v>0.25197800000000004</v>
      </c>
      <c r="AE29" s="77">
        <f t="shared" si="7"/>
        <v>-1.5786963088266943E-3</v>
      </c>
      <c r="AF29" s="146">
        <f t="shared" si="21"/>
        <v>-2.7064186556173407E-13</v>
      </c>
      <c r="AG29" s="147"/>
      <c r="AH29" s="109">
        <f t="shared" si="22"/>
        <v>-2.7064186556173407E-8</v>
      </c>
      <c r="AI29" s="137">
        <f t="shared" si="8"/>
        <v>-1.048589639764181E-12</v>
      </c>
      <c r="AJ29" s="138"/>
      <c r="AK29" s="175">
        <f t="shared" si="9"/>
        <v>-6.2915378385850867E-5</v>
      </c>
      <c r="AL29" s="176"/>
      <c r="AM29" s="89"/>
      <c r="AN29" s="74">
        <f t="shared" si="23"/>
        <v>38.499999999999943</v>
      </c>
      <c r="AO29" s="74">
        <f t="shared" si="24"/>
        <v>3.3458125539262293</v>
      </c>
      <c r="AP29" s="141">
        <f t="shared" si="25"/>
        <v>2.1412137257867213E-5</v>
      </c>
      <c r="AQ29" s="141"/>
      <c r="AR29" s="141">
        <f t="shared" si="10"/>
        <v>1.8417809446636732E-5</v>
      </c>
      <c r="AS29" s="141"/>
      <c r="AT29" s="141">
        <f t="shared" si="26"/>
        <v>1.5599911884690182E-5</v>
      </c>
      <c r="AU29" s="141"/>
      <c r="AV29" s="141">
        <f t="shared" si="27"/>
        <v>2.3534633458621094E-5</v>
      </c>
      <c r="AW29" s="141"/>
      <c r="AX29" s="141">
        <f t="shared" si="11"/>
        <v>1.910668903621132E-5</v>
      </c>
      <c r="AY29" s="141"/>
      <c r="AZ29" s="139">
        <f t="shared" si="28"/>
        <v>3.6768810759759009E-10</v>
      </c>
      <c r="BA29" s="140"/>
    </row>
    <row r="30" spans="1:53" x14ac:dyDescent="0.25">
      <c r="A30" s="81">
        <f t="shared" si="12"/>
        <v>30</v>
      </c>
      <c r="B30" s="145">
        <f t="shared" si="29"/>
        <v>319.19999999999993</v>
      </c>
      <c r="C30" s="145"/>
      <c r="D30" s="190">
        <f t="shared" si="13"/>
        <v>23141.483204906726</v>
      </c>
      <c r="E30" s="191"/>
      <c r="F30" s="97">
        <f t="shared" si="0"/>
        <v>0.22838868201240292</v>
      </c>
      <c r="G30" s="97">
        <f t="shared" si="14"/>
        <v>23.141483204906727</v>
      </c>
      <c r="H30" s="73">
        <f t="shared" si="15"/>
        <v>5.2510314138020979E+24</v>
      </c>
      <c r="I30" s="73">
        <f t="shared" si="1"/>
        <v>0.25260513273285123</v>
      </c>
      <c r="J30" s="142">
        <f t="shared" si="2"/>
        <v>482.99688503086855</v>
      </c>
      <c r="K30" s="142"/>
      <c r="L30" s="139">
        <f t="shared" si="16"/>
        <v>1.1268950186396115E-16</v>
      </c>
      <c r="M30" s="140"/>
      <c r="N30" s="143">
        <f t="shared" si="3"/>
        <v>1.1268950186396116E-10</v>
      </c>
      <c r="O30" s="144"/>
      <c r="P30" s="74" t="str">
        <f t="shared" si="17"/>
        <v>Kn&lt;0.01</v>
      </c>
      <c r="Q30" s="145" t="str">
        <f t="shared" si="18"/>
        <v>ERROR</v>
      </c>
      <c r="R30" s="145"/>
      <c r="S30" s="142">
        <f t="shared" si="19"/>
        <v>2.7720314673912645</v>
      </c>
      <c r="T30" s="142"/>
      <c r="U30" s="142"/>
      <c r="V30" s="141">
        <f t="shared" si="4"/>
        <v>4.824561403508773E-3</v>
      </c>
      <c r="W30" s="141"/>
      <c r="X30" s="141">
        <f t="shared" si="5"/>
        <v>4.1925982133116109E-2</v>
      </c>
      <c r="Y30" s="141"/>
      <c r="Z30" s="141">
        <f t="shared" si="20"/>
        <v>1.9503094584222781E-5</v>
      </c>
      <c r="AA30" s="141"/>
      <c r="AB30" s="42">
        <f t="shared" si="6"/>
        <v>2.77</v>
      </c>
      <c r="AC30" s="74">
        <f>VLOOKUP(AB30,'Data Table'!$E$3:$G$5002,2,TRUE)</f>
        <v>1.850455</v>
      </c>
      <c r="AD30" s="74">
        <f>VLOOKUP(AB30,'Data Table'!$E$3:$G$5002,3,TRUE)</f>
        <v>0.25717099999999998</v>
      </c>
      <c r="AE30" s="77">
        <f t="shared" si="7"/>
        <v>-1.854512979225776E-3</v>
      </c>
      <c r="AF30" s="146">
        <f t="shared" si="21"/>
        <v>-3.1497887884365102E-13</v>
      </c>
      <c r="AG30" s="147"/>
      <c r="AH30" s="109">
        <f t="shared" si="22"/>
        <v>-3.1497887884365106E-8</v>
      </c>
      <c r="AI30" s="137">
        <f t="shared" si="8"/>
        <v>-1.2469219268666431E-12</v>
      </c>
      <c r="AJ30" s="138"/>
      <c r="AK30" s="175">
        <f t="shared" si="9"/>
        <v>-7.481531561199858E-5</v>
      </c>
      <c r="AL30" s="176"/>
      <c r="AM30" s="89"/>
      <c r="AN30" s="74">
        <f t="shared" si="23"/>
        <v>46.199999999999932</v>
      </c>
      <c r="AO30" s="74">
        <f t="shared" si="24"/>
        <v>3.3555150647114753</v>
      </c>
      <c r="AP30" s="141">
        <f t="shared" si="25"/>
        <v>2.1854142324444891E-5</v>
      </c>
      <c r="AQ30" s="141"/>
      <c r="AR30" s="141">
        <f t="shared" si="10"/>
        <v>1.8800094661403502E-5</v>
      </c>
      <c r="AS30" s="141"/>
      <c r="AT30" s="141">
        <f t="shared" si="26"/>
        <v>1.6013273880409007E-5</v>
      </c>
      <c r="AU30" s="141"/>
      <c r="AV30" s="141">
        <f t="shared" si="27"/>
        <v>2.405376273891841E-5</v>
      </c>
      <c r="AW30" s="141"/>
      <c r="AX30" s="141">
        <f t="shared" si="11"/>
        <v>1.9503094584222781E-5</v>
      </c>
      <c r="AY30" s="141"/>
      <c r="AZ30" s="139">
        <f t="shared" si="28"/>
        <v>3.6616071340022053E-10</v>
      </c>
      <c r="BA30" s="140"/>
    </row>
    <row r="31" spans="1:53" x14ac:dyDescent="0.25">
      <c r="A31" s="81">
        <f t="shared" si="12"/>
        <v>35</v>
      </c>
      <c r="B31" s="145">
        <f t="shared" si="29"/>
        <v>326.89999999999992</v>
      </c>
      <c r="C31" s="145"/>
      <c r="D31" s="190">
        <f t="shared" si="13"/>
        <v>23208.397072391181</v>
      </c>
      <c r="E31" s="191"/>
      <c r="F31" s="97">
        <f t="shared" si="0"/>
        <v>0.22904907053926651</v>
      </c>
      <c r="G31" s="97">
        <f t="shared" si="14"/>
        <v>23.208397072391179</v>
      </c>
      <c r="H31" s="73">
        <f t="shared" si="15"/>
        <v>5.1421712279450268E+24</v>
      </c>
      <c r="I31" s="73">
        <f>H31*$E$10</f>
        <v>0.24736832504103864</v>
      </c>
      <c r="J31" s="142">
        <f t="shared" si="2"/>
        <v>488.78779024142352</v>
      </c>
      <c r="K31" s="142"/>
      <c r="L31" s="139">
        <f t="shared" si="16"/>
        <v>1.1043536730327682E-16</v>
      </c>
      <c r="M31" s="140"/>
      <c r="N31" s="143">
        <f t="shared" si="3"/>
        <v>1.1043536730327683E-10</v>
      </c>
      <c r="O31" s="144"/>
      <c r="P31" s="74" t="str">
        <f t="shared" si="17"/>
        <v>Kn&lt;0.01</v>
      </c>
      <c r="Q31" s="145" t="str">
        <f t="shared" si="18"/>
        <v>ERROR</v>
      </c>
      <c r="R31" s="145"/>
      <c r="S31" s="142">
        <f t="shared" si="19"/>
        <v>2.6911593350425203</v>
      </c>
      <c r="T31" s="142"/>
      <c r="U31" s="142"/>
      <c r="V31" s="141">
        <f t="shared" si="4"/>
        <v>4.7109207708779452E-3</v>
      </c>
      <c r="W31" s="141"/>
      <c r="X31" s="141">
        <f t="shared" si="5"/>
        <v>4.0938432232764332E-2</v>
      </c>
      <c r="Y31" s="141"/>
      <c r="Z31" s="141">
        <f t="shared" si="20"/>
        <v>1.9908576475667102E-5</v>
      </c>
      <c r="AA31" s="141"/>
      <c r="AB31" s="42">
        <f t="shared" si="6"/>
        <v>2.69</v>
      </c>
      <c r="AC31" s="74">
        <f>VLOOKUP(AB31,'Data Table'!$E$3:$G$5002,2,TRUE)</f>
        <v>1.832735</v>
      </c>
      <c r="AD31" s="74">
        <f>VLOOKUP(AB31,'Data Table'!$E$3:$G$5002,3,TRUE)</f>
        <v>0.26178699999999999</v>
      </c>
      <c r="AE31" s="77">
        <f t="shared" si="7"/>
        <v>-2.0832799799036864E-3</v>
      </c>
      <c r="AF31" s="146">
        <f t="shared" si="21"/>
        <v>-3.5065265578880258E-13</v>
      </c>
      <c r="AG31" s="147"/>
      <c r="AH31" s="109">
        <f t="shared" si="22"/>
        <v>-3.5065265578880261E-8</v>
      </c>
      <c r="AI31" s="137">
        <f t="shared" si="8"/>
        <v>-1.4175325629529527E-12</v>
      </c>
      <c r="AJ31" s="138"/>
      <c r="AK31" s="175">
        <f t="shared" si="9"/>
        <v>-8.5051953777177161E-5</v>
      </c>
      <c r="AL31" s="176"/>
      <c r="AM31" s="89"/>
      <c r="AN31" s="74">
        <f t="shared" si="23"/>
        <v>53.89999999999992</v>
      </c>
      <c r="AO31" s="74">
        <f t="shared" si="24"/>
        <v>3.3652175754967213</v>
      </c>
      <c r="AP31" s="141">
        <f t="shared" si="25"/>
        <v>2.2285504338102013E-5</v>
      </c>
      <c r="AQ31" s="141"/>
      <c r="AR31" s="141">
        <f t="shared" si="10"/>
        <v>1.9196902843178634E-5</v>
      </c>
      <c r="AS31" s="141"/>
      <c r="AT31" s="141">
        <f t="shared" si="26"/>
        <v>1.6440033875091709E-5</v>
      </c>
      <c r="AU31" s="141"/>
      <c r="AV31" s="141">
        <f t="shared" si="27"/>
        <v>2.4568970436456094E-5</v>
      </c>
      <c r="AW31" s="141"/>
      <c r="AX31" s="141">
        <f t="shared" si="11"/>
        <v>1.9908576475667102E-5</v>
      </c>
      <c r="AY31" s="141"/>
      <c r="AZ31" s="139">
        <f t="shared" si="28"/>
        <v>3.6457880295021377E-10</v>
      </c>
      <c r="BA31" s="140"/>
    </row>
    <row r="32" spans="1:53" x14ac:dyDescent="0.25">
      <c r="A32" s="81">
        <f t="shared" si="12"/>
        <v>40</v>
      </c>
      <c r="B32" s="145">
        <f t="shared" si="29"/>
        <v>334.59999999999991</v>
      </c>
      <c r="C32" s="145"/>
      <c r="D32" s="190">
        <f t="shared" si="13"/>
        <v>23275.310939875635</v>
      </c>
      <c r="E32" s="191"/>
      <c r="F32" s="97">
        <f t="shared" si="0"/>
        <v>0.22970945906613013</v>
      </c>
      <c r="G32" s="97">
        <f t="shared" si="14"/>
        <v>23.275310939875634</v>
      </c>
      <c r="H32" s="73">
        <f t="shared" si="15"/>
        <v>5.0383213435290751E+24</v>
      </c>
      <c r="I32" s="73">
        <f t="shared" si="1"/>
        <v>0.24237254197102492</v>
      </c>
      <c r="J32" s="142">
        <f t="shared" si="2"/>
        <v>494.51088646122406</v>
      </c>
      <c r="K32" s="142"/>
      <c r="L32" s="139">
        <f t="shared" si="16"/>
        <v>1.0816029782644527E-16</v>
      </c>
      <c r="M32" s="140"/>
      <c r="N32" s="143">
        <f t="shared" si="3"/>
        <v>1.0816029782644528E-10</v>
      </c>
      <c r="O32" s="144"/>
      <c r="P32" s="74" t="str">
        <f t="shared" si="17"/>
        <v>Kn&lt;0.01</v>
      </c>
      <c r="Q32" s="145" t="str">
        <f t="shared" si="18"/>
        <v>ERROR</v>
      </c>
      <c r="R32" s="145"/>
      <c r="S32" s="142">
        <f t="shared" si="19"/>
        <v>2.6132668594375694</v>
      </c>
      <c r="T32" s="142"/>
      <c r="U32" s="142"/>
      <c r="V32" s="141">
        <f t="shared" si="4"/>
        <v>4.6025104602510471E-3</v>
      </c>
      <c r="W32" s="141"/>
      <c r="X32" s="141">
        <f t="shared" si="5"/>
        <v>3.9996334419876454E-2</v>
      </c>
      <c r="Y32" s="141"/>
      <c r="Z32" s="141">
        <f t="shared" si="20"/>
        <v>2.0323134710544276E-5</v>
      </c>
      <c r="AA32" s="141"/>
      <c r="AB32" s="42">
        <f t="shared" si="6"/>
        <v>2.61</v>
      </c>
      <c r="AC32" s="74">
        <f>VLOOKUP(AB32,'Data Table'!$E$3:$G$5002,2,TRUE)</f>
        <v>1.8150149999999998</v>
      </c>
      <c r="AD32" s="74">
        <f>VLOOKUP(AB32,'Data Table'!$E$3:$G$5002,3,TRUE)</f>
        <v>0.266403</v>
      </c>
      <c r="AE32" s="77">
        <f t="shared" si="7"/>
        <v>-2.3015179554457931E-3</v>
      </c>
      <c r="AF32" s="146">
        <f t="shared" si="21"/>
        <v>-3.8400660721016338E-13</v>
      </c>
      <c r="AG32" s="147"/>
      <c r="AH32" s="109">
        <f t="shared" si="22"/>
        <v>-3.840066072101634E-8</v>
      </c>
      <c r="AI32" s="137">
        <f t="shared" si="8"/>
        <v>-1.5843651433753188E-12</v>
      </c>
      <c r="AJ32" s="138"/>
      <c r="AK32" s="175">
        <f t="shared" si="9"/>
        <v>-9.5061908602519127E-5</v>
      </c>
      <c r="AL32" s="176"/>
      <c r="AM32" s="89"/>
      <c r="AN32" s="74">
        <f t="shared" si="23"/>
        <v>61.599999999999909</v>
      </c>
      <c r="AO32" s="74">
        <f t="shared" si="24"/>
        <v>3.3749200862819673</v>
      </c>
      <c r="AP32" s="141">
        <f t="shared" si="25"/>
        <v>2.2706223298838573E-5</v>
      </c>
      <c r="AQ32" s="141"/>
      <c r="AR32" s="141">
        <f t="shared" si="10"/>
        <v>1.9608233991962118E-5</v>
      </c>
      <c r="AS32" s="141"/>
      <c r="AT32" s="141">
        <f t="shared" si="26"/>
        <v>1.6880191868738282E-5</v>
      </c>
      <c r="AU32" s="141"/>
      <c r="AV32" s="141">
        <f t="shared" si="27"/>
        <v>2.5080256551234152E-5</v>
      </c>
      <c r="AW32" s="141"/>
      <c r="AX32" s="141">
        <f t="shared" si="11"/>
        <v>2.0323134710544276E-5</v>
      </c>
      <c r="AY32" s="141"/>
      <c r="AZ32" s="139">
        <f t="shared" si="28"/>
        <v>3.6294759635602123E-10</v>
      </c>
      <c r="BA32" s="140"/>
    </row>
    <row r="33" spans="1:53" x14ac:dyDescent="0.25">
      <c r="A33" s="81">
        <f t="shared" si="12"/>
        <v>45</v>
      </c>
      <c r="B33" s="145">
        <f t="shared" si="29"/>
        <v>342.2999999999999</v>
      </c>
      <c r="C33" s="145"/>
      <c r="D33" s="190">
        <f t="shared" si="13"/>
        <v>23342.224807360089</v>
      </c>
      <c r="E33" s="191"/>
      <c r="F33" s="97">
        <f t="shared" si="0"/>
        <v>0.23036984759299373</v>
      </c>
      <c r="G33" s="97">
        <f t="shared" si="14"/>
        <v>23.34222480736009</v>
      </c>
      <c r="H33" s="73">
        <f t="shared" si="15"/>
        <v>4.9391436420520826E+24</v>
      </c>
      <c r="I33" s="73">
        <f t="shared" si="1"/>
        <v>0.23760151805753535</v>
      </c>
      <c r="J33" s="142">
        <f t="shared" si="2"/>
        <v>500.16850137552387</v>
      </c>
      <c r="K33" s="142"/>
      <c r="L33" s="139">
        <f t="shared" si="16"/>
        <v>1.0587234143138236E-16</v>
      </c>
      <c r="M33" s="140"/>
      <c r="N33" s="143">
        <f t="shared" si="3"/>
        <v>1.0587234143138237E-10</v>
      </c>
      <c r="O33" s="144"/>
      <c r="P33" s="74" t="str">
        <f t="shared" si="17"/>
        <v>Kn&lt;0.01</v>
      </c>
      <c r="Q33" s="145" t="str">
        <f t="shared" si="18"/>
        <v>ERROR</v>
      </c>
      <c r="R33" s="145"/>
      <c r="S33" s="142">
        <f t="shared" si="19"/>
        <v>2.5382257983388179</v>
      </c>
      <c r="T33" s="142"/>
      <c r="U33" s="142"/>
      <c r="V33" s="141">
        <f t="shared" si="4"/>
        <v>4.4989775051124756E-3</v>
      </c>
      <c r="W33" s="141"/>
      <c r="X33" s="141">
        <f t="shared" si="5"/>
        <v>3.9096621375666558E-2</v>
      </c>
      <c r="Y33" s="141"/>
      <c r="Z33" s="141">
        <f t="shared" si="20"/>
        <v>2.0746769288854299E-5</v>
      </c>
      <c r="AA33" s="141"/>
      <c r="AB33" s="42">
        <f t="shared" si="6"/>
        <v>2.54</v>
      </c>
      <c r="AC33" s="74">
        <f>VLOOKUP(AB33,'Data Table'!$E$3:$G$5002,2,TRUE)</f>
        <v>1.7995099999999999</v>
      </c>
      <c r="AD33" s="74">
        <f>VLOOKUP(AB33,'Data Table'!$E$3:$G$5002,3,TRUE)</f>
        <v>0.27044200000000002</v>
      </c>
      <c r="AE33" s="77">
        <f t="shared" si="7"/>
        <v>-2.4774134678530648E-3</v>
      </c>
      <c r="AF33" s="146">
        <f t="shared" si="21"/>
        <v>-4.0985392480888019E-13</v>
      </c>
      <c r="AG33" s="147"/>
      <c r="AH33" s="109">
        <f t="shared" si="22"/>
        <v>-4.0985392480888019E-8</v>
      </c>
      <c r="AI33" s="137">
        <f t="shared" si="8"/>
        <v>-1.724963409996538E-12</v>
      </c>
      <c r="AJ33" s="138"/>
      <c r="AK33" s="175">
        <f t="shared" si="9"/>
        <v>-1.0349780459979228E-4</v>
      </c>
      <c r="AL33" s="176"/>
      <c r="AM33" s="89"/>
      <c r="AN33" s="74">
        <f t="shared" si="23"/>
        <v>69.299999999999898</v>
      </c>
      <c r="AO33" s="74">
        <f t="shared" si="24"/>
        <v>3.3846225970672128</v>
      </c>
      <c r="AP33" s="141">
        <f t="shared" si="25"/>
        <v>2.311629920665457E-5</v>
      </c>
      <c r="AQ33" s="141"/>
      <c r="AR33" s="141">
        <f t="shared" si="10"/>
        <v>2.0034088107753957E-5</v>
      </c>
      <c r="AS33" s="141"/>
      <c r="AT33" s="141">
        <f t="shared" si="26"/>
        <v>1.7333747861348744E-5</v>
      </c>
      <c r="AU33" s="141"/>
      <c r="AV33" s="141">
        <f t="shared" si="27"/>
        <v>2.5587621083252571E-5</v>
      </c>
      <c r="AW33" s="141"/>
      <c r="AX33" s="141">
        <f t="shared" si="11"/>
        <v>2.0746769288854299E-5</v>
      </c>
      <c r="AY33" s="141"/>
      <c r="AZ33" s="139">
        <f t="shared" si="28"/>
        <v>3.612719759476911E-10</v>
      </c>
      <c r="BA33" s="140"/>
    </row>
    <row r="34" spans="1:53" x14ac:dyDescent="0.25">
      <c r="A34" s="81">
        <f t="shared" si="12"/>
        <v>50</v>
      </c>
      <c r="B34" s="145">
        <f t="shared" si="29"/>
        <v>349.99999999999989</v>
      </c>
      <c r="C34" s="145"/>
      <c r="D34" s="190">
        <f t="shared" si="13"/>
        <v>23409.138674844544</v>
      </c>
      <c r="E34" s="191"/>
      <c r="F34" s="97">
        <f t="shared" si="0"/>
        <v>0.23103023611985732</v>
      </c>
      <c r="G34" s="97">
        <f t="shared" si="14"/>
        <v>23.409138674844545</v>
      </c>
      <c r="H34" s="73">
        <f t="shared" si="15"/>
        <v>4.8443297594400779E+24</v>
      </c>
      <c r="I34" s="73">
        <f t="shared" si="1"/>
        <v>0.2330404191962393</v>
      </c>
      <c r="J34" s="142">
        <f t="shared" si="2"/>
        <v>505.76283246973497</v>
      </c>
      <c r="K34" s="142"/>
      <c r="L34" s="139">
        <f t="shared" si="16"/>
        <v>1.0357879070096055E-16</v>
      </c>
      <c r="M34" s="140"/>
      <c r="N34" s="143">
        <f t="shared" si="3"/>
        <v>1.0357879070096055E-10</v>
      </c>
      <c r="O34" s="144"/>
      <c r="P34" s="74" t="str">
        <f t="shared" si="17"/>
        <v>Kn&lt;0.01</v>
      </c>
      <c r="Q34" s="145" t="str">
        <f t="shared" si="18"/>
        <v>ERROR</v>
      </c>
      <c r="R34" s="145"/>
      <c r="S34" s="142">
        <f t="shared" si="19"/>
        <v>2.4659146932889993</v>
      </c>
      <c r="T34" s="142"/>
      <c r="U34" s="142"/>
      <c r="V34" s="141">
        <f t="shared" si="4"/>
        <v>4.4000000000000011E-3</v>
      </c>
      <c r="W34" s="141"/>
      <c r="X34" s="141">
        <f t="shared" si="5"/>
        <v>3.8236495705401892E-2</v>
      </c>
      <c r="Y34" s="141"/>
      <c r="Z34" s="141">
        <f t="shared" si="20"/>
        <v>2.1179480210597186E-5</v>
      </c>
      <c r="AA34" s="141"/>
      <c r="AB34" s="42">
        <f t="shared" si="6"/>
        <v>2.4700000000000002</v>
      </c>
      <c r="AC34" s="74">
        <f>VLOOKUP(AB34,'Data Table'!$E$3:$G$5002,2,TRUE)</f>
        <v>1.7840050000000001</v>
      </c>
      <c r="AD34" s="74">
        <f>VLOOKUP(AB34,'Data Table'!$E$3:$G$5002,3,TRUE)</f>
        <v>0.27448099999999998</v>
      </c>
      <c r="AE34" s="77">
        <f t="shared" si="7"/>
        <v>-2.6455695777144132E-3</v>
      </c>
      <c r="AF34" s="146">
        <f t="shared" si="21"/>
        <v>-4.3407263359535076E-13</v>
      </c>
      <c r="AG34" s="147"/>
      <c r="AH34" s="109">
        <f t="shared" si="22"/>
        <v>-4.3407263359535073E-8</v>
      </c>
      <c r="AI34" s="137">
        <f t="shared" si="8"/>
        <v>-1.8626495570702941E-12</v>
      </c>
      <c r="AJ34" s="138"/>
      <c r="AK34" s="175">
        <f t="shared" si="9"/>
        <v>-1.1175897342421764E-4</v>
      </c>
      <c r="AL34" s="176"/>
      <c r="AM34" s="89"/>
      <c r="AN34" s="74">
        <f t="shared" si="23"/>
        <v>76.999999999999886</v>
      </c>
      <c r="AO34" s="74">
        <f t="shared" si="24"/>
        <v>3.3943251078524588</v>
      </c>
      <c r="AP34" s="141">
        <f t="shared" si="25"/>
        <v>2.3515732061550002E-5</v>
      </c>
      <c r="AQ34" s="141"/>
      <c r="AR34" s="141">
        <f t="shared" si="10"/>
        <v>2.0474465190554162E-5</v>
      </c>
      <c r="AS34" s="141"/>
      <c r="AT34" s="141">
        <f t="shared" si="26"/>
        <v>1.7800701852923072E-5</v>
      </c>
      <c r="AU34" s="141"/>
      <c r="AV34" s="141">
        <f t="shared" si="27"/>
        <v>2.6091064032511364E-5</v>
      </c>
      <c r="AW34" s="141"/>
      <c r="AX34" s="141">
        <f t="shared" si="11"/>
        <v>2.1179480210597186E-5</v>
      </c>
      <c r="AY34" s="141"/>
      <c r="AZ34" s="139">
        <f t="shared" si="28"/>
        <v>3.5955650538911454E-10</v>
      </c>
      <c r="BA34" s="140"/>
    </row>
    <row r="35" spans="1:53" x14ac:dyDescent="0.25">
      <c r="B35" s="1"/>
      <c r="C35" s="1"/>
      <c r="D35" s="1"/>
      <c r="E35" s="1"/>
      <c r="F35" s="1"/>
      <c r="G35" s="1"/>
      <c r="H35" s="1"/>
      <c r="I35" s="1"/>
    </row>
    <row r="36" spans="1:53" x14ac:dyDescent="0.25">
      <c r="A36" s="35"/>
      <c r="B36" s="1"/>
      <c r="C36" s="1"/>
      <c r="D36" s="1"/>
      <c r="E36" s="1"/>
      <c r="F36" s="1"/>
      <c r="G36" s="1"/>
      <c r="H36" s="1"/>
      <c r="I36" s="1"/>
    </row>
    <row r="37" spans="1:53" x14ac:dyDescent="0.25">
      <c r="B37" s="1"/>
      <c r="C37" s="1"/>
      <c r="D37" s="1"/>
      <c r="E37" s="1"/>
      <c r="F37" s="1"/>
      <c r="G37" s="1"/>
      <c r="H37" s="1"/>
      <c r="I37" s="1"/>
    </row>
    <row r="38" spans="1:53" x14ac:dyDescent="0.25">
      <c r="B38" s="1"/>
      <c r="C38" s="1"/>
      <c r="D38" s="1"/>
      <c r="E38" s="1"/>
      <c r="F38" s="1"/>
      <c r="G38" s="1"/>
      <c r="H38" s="1"/>
      <c r="I38" s="1"/>
      <c r="AE38" s="170" t="s">
        <v>107</v>
      </c>
      <c r="AF38" s="170"/>
      <c r="AG38" s="170"/>
      <c r="AH38" s="170"/>
      <c r="AK38" s="167" t="s">
        <v>92</v>
      </c>
      <c r="AL38" s="167"/>
      <c r="AM38" s="167"/>
      <c r="AN38" s="167"/>
    </row>
    <row r="39" spans="1:53" x14ac:dyDescent="0.25">
      <c r="B39" s="1"/>
      <c r="C39" s="1"/>
      <c r="D39" s="1"/>
      <c r="E39" s="1"/>
      <c r="F39" s="1"/>
      <c r="G39" s="1"/>
      <c r="H39" s="1"/>
      <c r="I39" s="1"/>
      <c r="AE39" s="167" t="s">
        <v>76</v>
      </c>
      <c r="AF39" s="167"/>
      <c r="AG39" s="167" t="s">
        <v>75</v>
      </c>
      <c r="AH39" s="167"/>
      <c r="AK39" s="88">
        <v>1</v>
      </c>
      <c r="AL39" s="88" t="s">
        <v>89</v>
      </c>
      <c r="AM39" s="88">
        <f>0.000145</f>
        <v>1.45E-4</v>
      </c>
      <c r="AN39" s="88" t="s">
        <v>90</v>
      </c>
    </row>
    <row r="40" spans="1:53" x14ac:dyDescent="0.25">
      <c r="B40" s="1"/>
      <c r="C40" s="1"/>
      <c r="D40" s="1"/>
      <c r="E40" s="1"/>
      <c r="F40" s="1"/>
      <c r="G40" s="1"/>
      <c r="H40" s="1"/>
      <c r="I40" s="1"/>
      <c r="AE40" s="72" t="s">
        <v>114</v>
      </c>
      <c r="AF40" s="72" t="s">
        <v>115</v>
      </c>
      <c r="AG40" s="72" t="s">
        <v>114</v>
      </c>
      <c r="AH40" s="72" t="s">
        <v>115</v>
      </c>
      <c r="AK40" s="88">
        <v>1</v>
      </c>
      <c r="AL40" s="88" t="s">
        <v>103</v>
      </c>
      <c r="AM40" s="88">
        <f>10^-3</f>
        <v>1E-3</v>
      </c>
      <c r="AN40" s="88" t="s">
        <v>93</v>
      </c>
    </row>
    <row r="41" spans="1:53" x14ac:dyDescent="0.25">
      <c r="B41" s="1"/>
      <c r="C41" s="1"/>
      <c r="D41" s="1"/>
      <c r="E41" s="1"/>
      <c r="F41" s="1"/>
      <c r="G41" s="1"/>
      <c r="H41" s="1"/>
      <c r="I41" s="1"/>
      <c r="AE41" s="67">
        <v>1.9039500000000001E-2</v>
      </c>
      <c r="AF41" s="88"/>
      <c r="AG41" s="88">
        <v>1.6721400000000001E-2</v>
      </c>
      <c r="AH41" s="88"/>
      <c r="AI41" s="25"/>
    </row>
    <row r="42" spans="1:53" x14ac:dyDescent="0.25">
      <c r="B42" s="1"/>
      <c r="C42" s="1"/>
      <c r="D42" s="1"/>
      <c r="AE42" s="67">
        <v>6.5004299999999997E-5</v>
      </c>
      <c r="AF42" s="88" t="s">
        <v>86</v>
      </c>
      <c r="AG42" s="6">
        <v>3.9272800000000001E-5</v>
      </c>
      <c r="AH42" s="88" t="s">
        <v>86</v>
      </c>
      <c r="AI42" s="25"/>
      <c r="AK42" s="167" t="s">
        <v>125</v>
      </c>
      <c r="AL42" s="167"/>
      <c r="AM42" s="167"/>
    </row>
    <row r="43" spans="1:53" x14ac:dyDescent="0.25">
      <c r="AE43" s="67">
        <v>-8.9754199999999995E-8</v>
      </c>
      <c r="AF43" s="88" t="s">
        <v>87</v>
      </c>
      <c r="AG43" s="6">
        <v>1.2247399999999999E-7</v>
      </c>
      <c r="AH43" s="88" t="s">
        <v>87</v>
      </c>
      <c r="AI43" s="25"/>
      <c r="AK43" s="82" t="s">
        <v>78</v>
      </c>
      <c r="AL43" s="171" t="s">
        <v>83</v>
      </c>
      <c r="AM43" s="172"/>
    </row>
    <row r="44" spans="1:53" x14ac:dyDescent="0.25">
      <c r="AE44" s="67">
        <v>8.9754199999999998E-7</v>
      </c>
      <c r="AF44" s="88" t="s">
        <v>97</v>
      </c>
      <c r="AG44" s="6">
        <v>8.5608700000000001E-7</v>
      </c>
      <c r="AH44" s="88" t="s">
        <v>97</v>
      </c>
      <c r="AI44" s="25"/>
      <c r="AK44" s="85" t="s">
        <v>76</v>
      </c>
      <c r="AL44" s="173">
        <v>0.20949999999999999</v>
      </c>
      <c r="AM44" s="174"/>
    </row>
    <row r="45" spans="1:53" x14ac:dyDescent="0.25">
      <c r="AE45" s="68">
        <v>6.1311800000000003E-10</v>
      </c>
      <c r="AF45" s="88" t="s">
        <v>88</v>
      </c>
      <c r="AG45" s="6">
        <v>4.6929499999999998E-10</v>
      </c>
      <c r="AH45" s="88" t="s">
        <v>88</v>
      </c>
      <c r="AK45" s="85" t="s">
        <v>75</v>
      </c>
      <c r="AL45" s="173">
        <v>0.78090000000000004</v>
      </c>
      <c r="AM45" s="174"/>
    </row>
    <row r="46" spans="1:53" x14ac:dyDescent="0.25">
      <c r="AE46" s="171" t="s">
        <v>77</v>
      </c>
      <c r="AF46" s="172"/>
      <c r="AG46" s="171" t="s">
        <v>80</v>
      </c>
      <c r="AH46" s="172"/>
      <c r="AK46" s="85" t="s">
        <v>77</v>
      </c>
      <c r="AL46" s="173">
        <v>2.9999999999999997E-4</v>
      </c>
      <c r="AM46" s="174"/>
    </row>
    <row r="47" spans="1:53" x14ac:dyDescent="0.25">
      <c r="AE47" s="72" t="s">
        <v>114</v>
      </c>
      <c r="AF47" s="72" t="s">
        <v>115</v>
      </c>
      <c r="AG47" s="72" t="s">
        <v>114</v>
      </c>
      <c r="AH47" s="72" t="s">
        <v>115</v>
      </c>
      <c r="AK47" s="85" t="s">
        <v>80</v>
      </c>
      <c r="AL47" s="173">
        <v>9.9299999999999996E-3</v>
      </c>
      <c r="AM47" s="174"/>
    </row>
    <row r="48" spans="1:53" x14ac:dyDescent="0.25">
      <c r="AE48" s="67">
        <v>1.37339E-2</v>
      </c>
      <c r="AF48" s="88"/>
      <c r="AG48" s="6">
        <v>2.0876200000000001E-2</v>
      </c>
      <c r="AH48" s="88"/>
    </row>
    <row r="49" spans="31:35" x14ac:dyDescent="0.25">
      <c r="AE49" s="67">
        <v>4.4113300000000003E-5</v>
      </c>
      <c r="AF49" s="88" t="s">
        <v>86</v>
      </c>
      <c r="AG49" s="6">
        <v>7.0219E-5</v>
      </c>
      <c r="AH49" s="88" t="s">
        <v>86</v>
      </c>
    </row>
    <row r="50" spans="31:35" x14ac:dyDescent="0.25">
      <c r="AE50" s="67">
        <v>1.12987E-7</v>
      </c>
      <c r="AF50" s="88" t="s">
        <v>87</v>
      </c>
      <c r="AG50" s="6">
        <v>-3.3071200000000003E-8</v>
      </c>
      <c r="AH50" s="88" t="s">
        <v>87</v>
      </c>
      <c r="AI50" s="25"/>
    </row>
    <row r="51" spans="31:35" x14ac:dyDescent="0.25">
      <c r="AE51" s="67">
        <v>4.33063E-8</v>
      </c>
      <c r="AF51" s="88" t="s">
        <v>97</v>
      </c>
      <c r="AG51" s="6">
        <v>1.1995999999999999E-6</v>
      </c>
      <c r="AH51" s="88" t="s">
        <v>97</v>
      </c>
      <c r="AI51" s="25"/>
    </row>
    <row r="52" spans="31:35" x14ac:dyDescent="0.25">
      <c r="AE52" s="68">
        <v>2.6762500000000001E-9</v>
      </c>
      <c r="AF52" s="88" t="s">
        <v>88</v>
      </c>
      <c r="AG52" s="6">
        <v>7.2429400000000002E-10</v>
      </c>
      <c r="AH52" s="88" t="s">
        <v>88</v>
      </c>
      <c r="AI52" s="25"/>
    </row>
  </sheetData>
  <mergeCells count="261">
    <mergeCell ref="AL47:AM47"/>
    <mergeCell ref="AI23:AJ23"/>
    <mergeCell ref="AI24:AJ24"/>
    <mergeCell ref="AI25:AJ25"/>
    <mergeCell ref="AI26:AJ26"/>
    <mergeCell ref="AI27:AJ27"/>
    <mergeCell ref="AI28:AJ28"/>
    <mergeCell ref="AI29:AJ29"/>
    <mergeCell ref="AI30:AJ30"/>
    <mergeCell ref="AI31:AJ31"/>
    <mergeCell ref="AL43:AM43"/>
    <mergeCell ref="AL44:AM44"/>
    <mergeCell ref="AL45:AM45"/>
    <mergeCell ref="AZ33:BA33"/>
    <mergeCell ref="AP33:AQ33"/>
    <mergeCell ref="AR33:AS33"/>
    <mergeCell ref="AE46:AF46"/>
    <mergeCell ref="AG46:AH46"/>
    <mergeCell ref="AL46:AM46"/>
    <mergeCell ref="AZ34:BA34"/>
    <mergeCell ref="AE38:AH38"/>
    <mergeCell ref="AK38:AN38"/>
    <mergeCell ref="AE39:AF39"/>
    <mergeCell ref="AG39:AH39"/>
    <mergeCell ref="AK42:AM42"/>
    <mergeCell ref="AK34:AL34"/>
    <mergeCell ref="AP34:AQ34"/>
    <mergeCell ref="AR34:AS34"/>
    <mergeCell ref="AT34:AU34"/>
    <mergeCell ref="AV34:AW34"/>
    <mergeCell ref="AX34:AY34"/>
    <mergeCell ref="AI33:AJ33"/>
    <mergeCell ref="AI34:AJ34"/>
    <mergeCell ref="AX32:AY32"/>
    <mergeCell ref="S32:U32"/>
    <mergeCell ref="V32:W32"/>
    <mergeCell ref="X32:Y32"/>
    <mergeCell ref="Z32:AA32"/>
    <mergeCell ref="AF32:AG32"/>
    <mergeCell ref="B34:C34"/>
    <mergeCell ref="D34:E34"/>
    <mergeCell ref="J34:K34"/>
    <mergeCell ref="L34:M34"/>
    <mergeCell ref="N34:O34"/>
    <mergeCell ref="Q34:R34"/>
    <mergeCell ref="Z33:AA33"/>
    <mergeCell ref="AF33:AG33"/>
    <mergeCell ref="AK33:AL33"/>
    <mergeCell ref="S34:U34"/>
    <mergeCell ref="V34:W34"/>
    <mergeCell ref="X34:Y34"/>
    <mergeCell ref="Z34:AA34"/>
    <mergeCell ref="AF34:AG34"/>
    <mergeCell ref="AT33:AU33"/>
    <mergeCell ref="AV33:AW33"/>
    <mergeCell ref="AX33:AY33"/>
    <mergeCell ref="AI32:AJ32"/>
    <mergeCell ref="B33:C33"/>
    <mergeCell ref="D33:E33"/>
    <mergeCell ref="J33:K33"/>
    <mergeCell ref="L33:M33"/>
    <mergeCell ref="N33:O33"/>
    <mergeCell ref="Q33:R33"/>
    <mergeCell ref="S33:U33"/>
    <mergeCell ref="V33:W33"/>
    <mergeCell ref="X33:Y33"/>
    <mergeCell ref="X30:Y30"/>
    <mergeCell ref="Z30:AA30"/>
    <mergeCell ref="AF30:AG30"/>
    <mergeCell ref="AT31:AU31"/>
    <mergeCell ref="AV31:AW31"/>
    <mergeCell ref="AX31:AY31"/>
    <mergeCell ref="AZ31:BA31"/>
    <mergeCell ref="B32:C32"/>
    <mergeCell ref="D32:E32"/>
    <mergeCell ref="J32:K32"/>
    <mergeCell ref="L32:M32"/>
    <mergeCell ref="N32:O32"/>
    <mergeCell ref="Q32:R32"/>
    <mergeCell ref="Z31:AA31"/>
    <mergeCell ref="AF31:AG31"/>
    <mergeCell ref="AK31:AL31"/>
    <mergeCell ref="AP31:AQ31"/>
    <mergeCell ref="AR31:AS31"/>
    <mergeCell ref="AZ32:BA32"/>
    <mergeCell ref="AK32:AL32"/>
    <mergeCell ref="AP32:AQ32"/>
    <mergeCell ref="AR32:AS32"/>
    <mergeCell ref="AT32:AU32"/>
    <mergeCell ref="AV32:AW32"/>
    <mergeCell ref="B31:C31"/>
    <mergeCell ref="D31:E31"/>
    <mergeCell ref="J31:K31"/>
    <mergeCell ref="L31:M31"/>
    <mergeCell ref="N31:O31"/>
    <mergeCell ref="Q31:R31"/>
    <mergeCell ref="S31:U31"/>
    <mergeCell ref="V31:W31"/>
    <mergeCell ref="X31:Y31"/>
    <mergeCell ref="AT29:AU29"/>
    <mergeCell ref="AV29:AW29"/>
    <mergeCell ref="AX29:AY29"/>
    <mergeCell ref="AZ29:BA29"/>
    <mergeCell ref="B30:C30"/>
    <mergeCell ref="D30:E30"/>
    <mergeCell ref="J30:K30"/>
    <mergeCell ref="L30:M30"/>
    <mergeCell ref="N30:O30"/>
    <mergeCell ref="Q30:R30"/>
    <mergeCell ref="Z29:AA29"/>
    <mergeCell ref="AF29:AG29"/>
    <mergeCell ref="AK29:AL29"/>
    <mergeCell ref="AP29:AQ29"/>
    <mergeCell ref="AR29:AS29"/>
    <mergeCell ref="AZ30:BA30"/>
    <mergeCell ref="AK30:AL30"/>
    <mergeCell ref="AP30:AQ30"/>
    <mergeCell ref="AR30:AS30"/>
    <mergeCell ref="AT30:AU30"/>
    <mergeCell ref="AV30:AW30"/>
    <mergeCell ref="AX30:AY30"/>
    <mergeCell ref="S30:U30"/>
    <mergeCell ref="V30:W30"/>
    <mergeCell ref="B29:C29"/>
    <mergeCell ref="D29:E29"/>
    <mergeCell ref="J29:K29"/>
    <mergeCell ref="L29:M29"/>
    <mergeCell ref="N29:O29"/>
    <mergeCell ref="Q29:R29"/>
    <mergeCell ref="S29:U29"/>
    <mergeCell ref="V29:W29"/>
    <mergeCell ref="X29:Y29"/>
    <mergeCell ref="AZ27:BA27"/>
    <mergeCell ref="B28:C28"/>
    <mergeCell ref="D28:E28"/>
    <mergeCell ref="J28:K28"/>
    <mergeCell ref="L28:M28"/>
    <mergeCell ref="N28:O28"/>
    <mergeCell ref="Q28:R28"/>
    <mergeCell ref="Z27:AA27"/>
    <mergeCell ref="AF27:AG27"/>
    <mergeCell ref="AK27:AL27"/>
    <mergeCell ref="AP27:AQ27"/>
    <mergeCell ref="AR27:AS27"/>
    <mergeCell ref="AZ28:BA28"/>
    <mergeCell ref="AK28:AL28"/>
    <mergeCell ref="AP28:AQ28"/>
    <mergeCell ref="AR28:AS28"/>
    <mergeCell ref="AT28:AU28"/>
    <mergeCell ref="AV28:AW28"/>
    <mergeCell ref="AX28:AY28"/>
    <mergeCell ref="S28:U28"/>
    <mergeCell ref="V28:W28"/>
    <mergeCell ref="X28:Y28"/>
    <mergeCell ref="Z28:AA28"/>
    <mergeCell ref="AF28:AG28"/>
    <mergeCell ref="AX26:AY26"/>
    <mergeCell ref="S26:U26"/>
    <mergeCell ref="V26:W26"/>
    <mergeCell ref="X26:Y26"/>
    <mergeCell ref="Z26:AA26"/>
    <mergeCell ref="AF26:AG26"/>
    <mergeCell ref="AT27:AU27"/>
    <mergeCell ref="AV27:AW27"/>
    <mergeCell ref="AX27:AY27"/>
    <mergeCell ref="B27:C27"/>
    <mergeCell ref="D27:E27"/>
    <mergeCell ref="J27:K27"/>
    <mergeCell ref="L27:M27"/>
    <mergeCell ref="N27:O27"/>
    <mergeCell ref="Q27:R27"/>
    <mergeCell ref="S27:U27"/>
    <mergeCell ref="V27:W27"/>
    <mergeCell ref="X27:Y27"/>
    <mergeCell ref="X24:Y24"/>
    <mergeCell ref="Z24:AA24"/>
    <mergeCell ref="AF24:AG24"/>
    <mergeCell ref="AT25:AU25"/>
    <mergeCell ref="AV25:AW25"/>
    <mergeCell ref="AX25:AY25"/>
    <mergeCell ref="AZ25:BA25"/>
    <mergeCell ref="B26:C26"/>
    <mergeCell ref="D26:E26"/>
    <mergeCell ref="J26:K26"/>
    <mergeCell ref="L26:M26"/>
    <mergeCell ref="N26:O26"/>
    <mergeCell ref="Q26:R26"/>
    <mergeCell ref="Z25:AA25"/>
    <mergeCell ref="AF25:AG25"/>
    <mergeCell ref="AK25:AL25"/>
    <mergeCell ref="AP25:AQ25"/>
    <mergeCell ref="AR25:AS25"/>
    <mergeCell ref="AZ26:BA26"/>
    <mergeCell ref="AK26:AL26"/>
    <mergeCell ref="AP26:AQ26"/>
    <mergeCell ref="AR26:AS26"/>
    <mergeCell ref="AT26:AU26"/>
    <mergeCell ref="AV26:AW26"/>
    <mergeCell ref="B25:C25"/>
    <mergeCell ref="D25:E25"/>
    <mergeCell ref="J25:K25"/>
    <mergeCell ref="L25:M25"/>
    <mergeCell ref="N25:O25"/>
    <mergeCell ref="Q25:R25"/>
    <mergeCell ref="S25:U25"/>
    <mergeCell ref="V25:W25"/>
    <mergeCell ref="X25:Y25"/>
    <mergeCell ref="AT23:AU23"/>
    <mergeCell ref="AV23:AW23"/>
    <mergeCell ref="AX23:AY23"/>
    <mergeCell ref="AZ23:BA23"/>
    <mergeCell ref="B24:C24"/>
    <mergeCell ref="D24:E24"/>
    <mergeCell ref="J24:K24"/>
    <mergeCell ref="L24:M24"/>
    <mergeCell ref="N24:O24"/>
    <mergeCell ref="Q24:R24"/>
    <mergeCell ref="Z23:AA23"/>
    <mergeCell ref="AF23:AG23"/>
    <mergeCell ref="AK23:AL23"/>
    <mergeCell ref="AP23:AQ23"/>
    <mergeCell ref="AR23:AS23"/>
    <mergeCell ref="AZ24:BA24"/>
    <mergeCell ref="AK24:AL24"/>
    <mergeCell ref="AP24:AQ24"/>
    <mergeCell ref="AR24:AS24"/>
    <mergeCell ref="AT24:AU24"/>
    <mergeCell ref="AV24:AW24"/>
    <mergeCell ref="AX24:AY24"/>
    <mergeCell ref="S24:U24"/>
    <mergeCell ref="V24:W24"/>
    <mergeCell ref="AC22:AD22"/>
    <mergeCell ref="B23:C23"/>
    <mergeCell ref="D23:E23"/>
    <mergeCell ref="J23:K23"/>
    <mergeCell ref="L23:M23"/>
    <mergeCell ref="N23:O23"/>
    <mergeCell ref="P23:R23"/>
    <mergeCell ref="S23:U23"/>
    <mergeCell ref="V23:W23"/>
    <mergeCell ref="X23:Y23"/>
    <mergeCell ref="A11:D11"/>
    <mergeCell ref="H11:I11"/>
    <mergeCell ref="H19:I19"/>
    <mergeCell ref="B22:K22"/>
    <mergeCell ref="A6:D6"/>
    <mergeCell ref="H6:I6"/>
    <mergeCell ref="H7:I7"/>
    <mergeCell ref="A8:D8"/>
    <mergeCell ref="H8:I8"/>
    <mergeCell ref="A9:D9"/>
    <mergeCell ref="A1:F1"/>
    <mergeCell ref="A3:F3"/>
    <mergeCell ref="H3:K3"/>
    <mergeCell ref="A4:D4"/>
    <mergeCell ref="H4:I4"/>
    <mergeCell ref="A5:D5"/>
    <mergeCell ref="E5:F5"/>
    <mergeCell ref="H5:I5"/>
    <mergeCell ref="A10:D10"/>
    <mergeCell ref="H10:K10"/>
  </mergeCells>
  <dataValidations count="2">
    <dataValidation type="list" allowBlank="1" showInputMessage="1" showErrorMessage="1" sqref="E5:F5">
      <formula1>"Dry Air,Argon"</formula1>
    </dataValidation>
    <dataValidation type="list" allowBlank="1" showInputMessage="1" showErrorMessage="1" sqref="O21">
      <formula1>"0.6,0.8,1"</formula1>
    </dataValidation>
  </dataValidations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4"/>
  <sheetViews>
    <sheetView topLeftCell="A22" zoomScale="85" zoomScaleNormal="85" workbookViewId="0">
      <selection activeCell="C9" sqref="C9:D9"/>
    </sheetView>
  </sheetViews>
  <sheetFormatPr defaultRowHeight="15" x14ac:dyDescent="0.25"/>
  <cols>
    <col min="3" max="3" width="9.5703125" bestFit="1" customWidth="1"/>
    <col min="5" max="5" width="12" bestFit="1" customWidth="1"/>
    <col min="6" max="6" width="9.140625" customWidth="1"/>
    <col min="7" max="7" width="9.140625" hidden="1" customWidth="1"/>
    <col min="9" max="9" width="13.140625" bestFit="1" customWidth="1"/>
    <col min="10" max="10" width="10.5703125" bestFit="1" customWidth="1"/>
    <col min="11" max="11" width="12.7109375" bestFit="1" customWidth="1"/>
    <col min="13" max="13" width="11" bestFit="1" customWidth="1"/>
    <col min="14" max="14" width="10.5703125" bestFit="1" customWidth="1"/>
    <col min="15" max="15" width="10.85546875" customWidth="1"/>
    <col min="20" max="21" width="12.28515625" bestFit="1" customWidth="1"/>
  </cols>
  <sheetData>
    <row r="1" spans="1:20" x14ac:dyDescent="0.25">
      <c r="A1" s="196" t="s">
        <v>57</v>
      </c>
      <c r="B1" s="196"/>
      <c r="C1" s="196"/>
      <c r="D1" s="196"/>
      <c r="E1" s="196"/>
      <c r="F1" s="196"/>
      <c r="G1" s="196"/>
      <c r="H1" s="196"/>
      <c r="I1" s="196"/>
    </row>
    <row r="3" spans="1:20" x14ac:dyDescent="0.25">
      <c r="A3" s="167" t="s">
        <v>58</v>
      </c>
      <c r="B3" s="167"/>
      <c r="C3" s="167"/>
      <c r="D3" s="167"/>
    </row>
    <row r="4" spans="1:20" x14ac:dyDescent="0.25">
      <c r="A4" s="186" t="s">
        <v>59</v>
      </c>
      <c r="B4" s="186"/>
      <c r="C4" s="6">
        <v>1.7499999999999999E-7</v>
      </c>
      <c r="D4" s="3" t="s">
        <v>15</v>
      </c>
    </row>
    <row r="5" spans="1:20" x14ac:dyDescent="0.25">
      <c r="A5" s="186" t="s">
        <v>60</v>
      </c>
      <c r="B5" s="186"/>
      <c r="C5" s="6">
        <v>2.9399999999999999E-4</v>
      </c>
      <c r="D5" s="3" t="s">
        <v>15</v>
      </c>
    </row>
    <row r="6" spans="1:20" x14ac:dyDescent="0.25">
      <c r="A6" s="186" t="s">
        <v>8</v>
      </c>
      <c r="B6" s="186"/>
      <c r="C6" s="3">
        <v>273</v>
      </c>
      <c r="D6" s="3" t="s">
        <v>13</v>
      </c>
      <c r="R6" s="11"/>
      <c r="T6" s="11"/>
    </row>
    <row r="7" spans="1:20" x14ac:dyDescent="0.25">
      <c r="A7" s="186" t="s">
        <v>9</v>
      </c>
      <c r="B7" s="186"/>
      <c r="C7" s="3">
        <v>300</v>
      </c>
      <c r="D7" s="3" t="s">
        <v>13</v>
      </c>
      <c r="R7" s="11"/>
      <c r="T7" s="11"/>
    </row>
    <row r="8" spans="1:20" x14ac:dyDescent="0.25">
      <c r="A8" s="186" t="s">
        <v>10</v>
      </c>
      <c r="B8" s="186"/>
      <c r="C8" s="3">
        <v>101325</v>
      </c>
      <c r="D8" s="3" t="s">
        <v>14</v>
      </c>
      <c r="R8" s="11"/>
    </row>
    <row r="9" spans="1:20" x14ac:dyDescent="0.25">
      <c r="A9" s="186" t="s">
        <v>61</v>
      </c>
      <c r="B9" s="186"/>
      <c r="C9" s="165" t="s">
        <v>85</v>
      </c>
      <c r="D9" s="166"/>
      <c r="R9" s="11"/>
      <c r="T9" s="11"/>
    </row>
    <row r="10" spans="1:20" x14ac:dyDescent="0.25">
      <c r="R10" s="11"/>
    </row>
    <row r="11" spans="1:20" x14ac:dyDescent="0.25">
      <c r="A11" s="168" t="s">
        <v>62</v>
      </c>
      <c r="B11" s="167"/>
      <c r="C11" s="167"/>
      <c r="D11" s="167"/>
      <c r="T11" s="11"/>
    </row>
    <row r="12" spans="1:20" x14ac:dyDescent="0.25">
      <c r="A12" s="195" t="s">
        <v>11</v>
      </c>
      <c r="B12" s="186"/>
      <c r="C12" s="48">
        <f>C14*C8</f>
        <v>102747.01672652889</v>
      </c>
      <c r="D12" s="3" t="s">
        <v>14</v>
      </c>
      <c r="T12" s="11"/>
    </row>
    <row r="13" spans="1:20" x14ac:dyDescent="0.25">
      <c r="A13" s="195" t="s">
        <v>63</v>
      </c>
      <c r="B13" s="186"/>
      <c r="C13" s="29">
        <f>C7/C6</f>
        <v>1.098901098901099</v>
      </c>
      <c r="D13" s="3"/>
    </row>
    <row r="14" spans="1:20" x14ac:dyDescent="0.25">
      <c r="A14" s="195" t="s">
        <v>64</v>
      </c>
      <c r="B14" s="186"/>
      <c r="C14" s="29">
        <f>(C13^C15)</f>
        <v>1.014034213930707</v>
      </c>
      <c r="D14" s="3"/>
      <c r="Q14" s="45"/>
      <c r="R14" s="45"/>
    </row>
    <row r="15" spans="1:20" x14ac:dyDescent="0.25">
      <c r="A15" s="195" t="s">
        <v>65</v>
      </c>
      <c r="B15" s="186"/>
      <c r="C15" s="39">
        <f>E34/E33</f>
        <v>0.14777378582060494</v>
      </c>
      <c r="D15" s="3"/>
      <c r="Q15" s="197"/>
      <c r="R15" s="197"/>
      <c r="S15" s="197"/>
      <c r="T15" s="197"/>
    </row>
    <row r="16" spans="1:20" x14ac:dyDescent="0.25">
      <c r="A16" s="195" t="s">
        <v>66</v>
      </c>
      <c r="B16" s="186"/>
      <c r="C16" s="29">
        <f>E31*1000000</f>
        <v>17.270805697987271</v>
      </c>
      <c r="D16" s="46" t="s">
        <v>67</v>
      </c>
      <c r="R16" s="11"/>
      <c r="S16" s="45"/>
      <c r="T16" s="11"/>
    </row>
    <row r="17" spans="1:22" x14ac:dyDescent="0.25">
      <c r="A17" s="195" t="s">
        <v>68</v>
      </c>
      <c r="B17" s="186"/>
      <c r="C17" s="39">
        <f>E32</f>
        <v>2.5935980614357259</v>
      </c>
      <c r="D17" s="3"/>
      <c r="R17" s="11"/>
      <c r="S17" s="45"/>
      <c r="T17" s="11"/>
    </row>
    <row r="18" spans="1:22" x14ac:dyDescent="0.25">
      <c r="A18" s="195" t="s">
        <v>69</v>
      </c>
      <c r="B18" s="186"/>
      <c r="C18" s="39">
        <f>E42</f>
        <v>2.2084657814527673</v>
      </c>
      <c r="D18" s="3"/>
      <c r="K18" s="11"/>
      <c r="Q18" s="45"/>
      <c r="R18" s="11"/>
      <c r="S18" s="45"/>
      <c r="T18" s="11"/>
    </row>
    <row r="19" spans="1:22" x14ac:dyDescent="0.25">
      <c r="K19" s="11"/>
      <c r="L19" s="65"/>
      <c r="Q19" s="45"/>
      <c r="R19" s="11"/>
      <c r="S19" s="45"/>
    </row>
    <row r="20" spans="1:22" x14ac:dyDescent="0.25">
      <c r="A20" s="168" t="s">
        <v>17</v>
      </c>
      <c r="B20" s="168"/>
      <c r="C20" s="168"/>
      <c r="D20" s="168"/>
      <c r="E20" s="168"/>
      <c r="F20" s="168"/>
      <c r="I20" s="168" t="s">
        <v>104</v>
      </c>
      <c r="J20" s="167"/>
      <c r="K20" s="167"/>
      <c r="L20" s="167"/>
      <c r="M20" s="167"/>
      <c r="N20" s="167"/>
      <c r="O20" s="167"/>
      <c r="P20" s="167"/>
      <c r="Q20" s="167"/>
      <c r="S20" s="167" t="s">
        <v>92</v>
      </c>
      <c r="T20" s="167"/>
      <c r="U20" s="167"/>
      <c r="V20" s="167"/>
    </row>
    <row r="21" spans="1:22" x14ac:dyDescent="0.25">
      <c r="A21" s="177" t="s">
        <v>0</v>
      </c>
      <c r="B21" s="178"/>
      <c r="C21" s="178"/>
      <c r="D21" s="179"/>
      <c r="E21" s="62">
        <v>8.3144621000000001</v>
      </c>
      <c r="F21" s="3" t="s">
        <v>3</v>
      </c>
      <c r="I21" s="44" t="s">
        <v>78</v>
      </c>
      <c r="J21" s="198" t="s">
        <v>81</v>
      </c>
      <c r="K21" s="199"/>
      <c r="L21" s="171" t="s">
        <v>83</v>
      </c>
      <c r="M21" s="172"/>
      <c r="N21" s="198" t="s">
        <v>84</v>
      </c>
      <c r="O21" s="199"/>
      <c r="P21" s="198" t="s">
        <v>79</v>
      </c>
      <c r="Q21" s="199"/>
      <c r="S21" s="3">
        <v>1</v>
      </c>
      <c r="T21" s="3" t="s">
        <v>124</v>
      </c>
      <c r="U21" s="3">
        <f>0.000145</f>
        <v>1.45E-4</v>
      </c>
      <c r="V21" s="3" t="s">
        <v>90</v>
      </c>
    </row>
    <row r="22" spans="1:22" x14ac:dyDescent="0.25">
      <c r="A22" s="177" t="s">
        <v>1</v>
      </c>
      <c r="B22" s="178"/>
      <c r="C22" s="178"/>
      <c r="D22" s="179"/>
      <c r="E22" s="3">
        <f>IF(C9="Dry Air",0.02897,0.03994)</f>
        <v>2.8969999999999999E-2</v>
      </c>
      <c r="F22" s="3" t="s">
        <v>35</v>
      </c>
      <c r="I22" s="43" t="s">
        <v>76</v>
      </c>
      <c r="J22" s="3">
        <v>32</v>
      </c>
      <c r="K22" s="3" t="s">
        <v>82</v>
      </c>
      <c r="L22" s="63">
        <v>0.20949999999999999</v>
      </c>
      <c r="M22" s="64"/>
      <c r="N22" s="3">
        <f>J22*L22</f>
        <v>6.7039999999999997</v>
      </c>
      <c r="O22" s="3" t="s">
        <v>82</v>
      </c>
      <c r="P22" s="58">
        <v>3.5700000000000001E-10</v>
      </c>
      <c r="Q22" s="3" t="s">
        <v>15</v>
      </c>
      <c r="S22" s="3">
        <v>1</v>
      </c>
      <c r="T22" s="3" t="s">
        <v>103</v>
      </c>
      <c r="U22" s="3">
        <f>10^-3</f>
        <v>1E-3</v>
      </c>
      <c r="V22" s="3" t="s">
        <v>93</v>
      </c>
    </row>
    <row r="23" spans="1:22" x14ac:dyDescent="0.25">
      <c r="A23" s="177" t="s">
        <v>2</v>
      </c>
      <c r="B23" s="178"/>
      <c r="C23" s="178"/>
      <c r="D23" s="179"/>
      <c r="E23" s="4">
        <v>1.3806503000000001E-23</v>
      </c>
      <c r="F23" s="3" t="s">
        <v>4</v>
      </c>
      <c r="I23" s="43" t="s">
        <v>75</v>
      </c>
      <c r="J23" s="3">
        <v>28</v>
      </c>
      <c r="K23" s="3" t="s">
        <v>82</v>
      </c>
      <c r="L23" s="63">
        <v>0.78090000000000004</v>
      </c>
      <c r="M23" s="64"/>
      <c r="N23" s="3">
        <f>J23*L23</f>
        <v>21.865200000000002</v>
      </c>
      <c r="O23" s="3" t="s">
        <v>82</v>
      </c>
      <c r="P23" s="59">
        <f>0.000000000374</f>
        <v>3.74E-10</v>
      </c>
      <c r="Q23" s="3" t="s">
        <v>15</v>
      </c>
    </row>
    <row r="24" spans="1:22" x14ac:dyDescent="0.25">
      <c r="A24" s="177" t="s">
        <v>5</v>
      </c>
      <c r="B24" s="178"/>
      <c r="C24" s="178"/>
      <c r="D24" s="179"/>
      <c r="E24" s="6">
        <f>U37</f>
        <v>3.7418997755506059E-10</v>
      </c>
      <c r="F24" s="3" t="s">
        <v>6</v>
      </c>
      <c r="I24" s="43" t="s">
        <v>77</v>
      </c>
      <c r="J24" s="3">
        <v>44.01</v>
      </c>
      <c r="K24" s="3" t="s">
        <v>82</v>
      </c>
      <c r="L24" s="63">
        <v>2.9999999999999997E-4</v>
      </c>
      <c r="M24" s="64"/>
      <c r="N24" s="3">
        <f>J24*L24</f>
        <v>1.3202999999999998E-2</v>
      </c>
      <c r="O24" s="3" t="s">
        <v>82</v>
      </c>
      <c r="P24" s="58">
        <v>3.1899999999999998E-10</v>
      </c>
      <c r="Q24" s="3" t="s">
        <v>15</v>
      </c>
      <c r="S24" s="167" t="s">
        <v>100</v>
      </c>
      <c r="T24" s="167"/>
      <c r="U24" s="167"/>
      <c r="V24" s="167"/>
    </row>
    <row r="25" spans="1:22" x14ac:dyDescent="0.25">
      <c r="A25" s="180" t="s">
        <v>34</v>
      </c>
      <c r="B25" s="181"/>
      <c r="C25" s="181"/>
      <c r="D25" s="182"/>
      <c r="E25" s="6">
        <v>6.0221412927E+23</v>
      </c>
      <c r="F25" s="3" t="s">
        <v>36</v>
      </c>
      <c r="I25" s="43" t="s">
        <v>80</v>
      </c>
      <c r="J25" s="3">
        <v>39.94</v>
      </c>
      <c r="K25" s="3" t="s">
        <v>82</v>
      </c>
      <c r="L25" s="63">
        <v>9.9299999999999996E-3</v>
      </c>
      <c r="M25" s="64"/>
      <c r="N25" s="3">
        <f>J25*L25</f>
        <v>0.39660419999999996</v>
      </c>
      <c r="O25" s="3" t="s">
        <v>82</v>
      </c>
      <c r="P25" s="58">
        <v>3.6700000000000003E-10</v>
      </c>
      <c r="Q25" s="3" t="s">
        <v>15</v>
      </c>
      <c r="S25" s="186" t="s">
        <v>98</v>
      </c>
      <c r="T25" s="186"/>
      <c r="U25" s="3">
        <f>C6-273</f>
        <v>0</v>
      </c>
      <c r="V25" s="46" t="s">
        <v>101</v>
      </c>
    </row>
    <row r="26" spans="1:22" x14ac:dyDescent="0.25">
      <c r="A26" s="180" t="s">
        <v>26</v>
      </c>
      <c r="B26" s="181"/>
      <c r="C26" s="181"/>
      <c r="D26" s="182"/>
      <c r="E26" s="6">
        <f>E22/E25</f>
        <v>4.8105812520734512E-26</v>
      </c>
      <c r="F26" s="3" t="s">
        <v>7</v>
      </c>
      <c r="I26" s="200" t="s">
        <v>85</v>
      </c>
      <c r="J26" s="201"/>
      <c r="K26" s="201"/>
      <c r="L26" s="201"/>
      <c r="M26" s="202"/>
      <c r="N26" s="61">
        <f>SUM(N22:N25)</f>
        <v>28.979007200000002</v>
      </c>
      <c r="O26" s="3" t="s">
        <v>82</v>
      </c>
      <c r="P26" s="6">
        <f>(P22*L22)+(P23*L23)+(P24*L24)+(P25*L25)</f>
        <v>3.7058811000000007E-10</v>
      </c>
      <c r="Q26" s="3" t="s">
        <v>15</v>
      </c>
      <c r="S26" s="183" t="s">
        <v>99</v>
      </c>
      <c r="T26" s="185"/>
      <c r="U26" s="3">
        <f>U21*C8</f>
        <v>14.692125000000001</v>
      </c>
      <c r="V26" s="66" t="s">
        <v>90</v>
      </c>
    </row>
    <row r="27" spans="1:22" x14ac:dyDescent="0.25">
      <c r="A27" s="195" t="s">
        <v>49</v>
      </c>
      <c r="B27" s="186"/>
      <c r="C27" s="186"/>
      <c r="D27" s="186"/>
      <c r="E27" s="6">
        <f>C8/(E23*C6)</f>
        <v>2.6882538333845011E+25</v>
      </c>
      <c r="F27" s="3"/>
      <c r="I27" s="45"/>
      <c r="J27" s="45"/>
      <c r="K27" s="45"/>
      <c r="L27" s="45"/>
      <c r="M27" s="45"/>
      <c r="N27" s="45"/>
      <c r="O27" s="45"/>
      <c r="P27" s="45"/>
      <c r="Q27" s="45"/>
    </row>
    <row r="28" spans="1:22" x14ac:dyDescent="0.25">
      <c r="A28" s="195" t="s">
        <v>70</v>
      </c>
      <c r="B28" s="186"/>
      <c r="C28" s="186"/>
      <c r="D28" s="186"/>
      <c r="E28" s="29">
        <f>SQRT((8*$E$21*C6)/(PI()*$E$22))</f>
        <v>446.67763914493332</v>
      </c>
      <c r="F28" s="3" t="s">
        <v>71</v>
      </c>
      <c r="I28" s="203" t="s">
        <v>107</v>
      </c>
      <c r="J28" s="204"/>
      <c r="K28" s="204"/>
      <c r="L28" s="204"/>
      <c r="M28" s="204"/>
      <c r="N28" s="204"/>
      <c r="O28" s="204"/>
      <c r="P28" s="205"/>
      <c r="Q28" s="45"/>
      <c r="R28" s="167" t="s">
        <v>108</v>
      </c>
      <c r="S28" s="167"/>
      <c r="T28" s="167"/>
      <c r="U28" s="167"/>
      <c r="V28" s="167"/>
    </row>
    <row r="29" spans="1:22" x14ac:dyDescent="0.25">
      <c r="A29" s="195" t="s">
        <v>74</v>
      </c>
      <c r="B29" s="186"/>
      <c r="C29" s="186"/>
      <c r="D29" s="186"/>
      <c r="E29" s="6">
        <f>($E$23*C6)/(SQRT(2)*PI()*($E$24^2)*C8)</f>
        <v>5.9797159385394085E-8</v>
      </c>
      <c r="F29" s="3" t="s">
        <v>15</v>
      </c>
      <c r="I29" s="198" t="s">
        <v>76</v>
      </c>
      <c r="J29" s="206"/>
      <c r="K29" s="199"/>
      <c r="L29" s="207"/>
      <c r="M29" s="198" t="s">
        <v>75</v>
      </c>
      <c r="N29" s="206"/>
      <c r="O29" s="199"/>
      <c r="P29" s="207"/>
      <c r="Q29" s="45"/>
      <c r="R29" s="171" t="s">
        <v>109</v>
      </c>
      <c r="S29" s="210"/>
      <c r="T29" s="172"/>
      <c r="U29" s="3">
        <f>K36*U22</f>
        <v>1.9052819146011248E-5</v>
      </c>
      <c r="V29" s="3" t="s">
        <v>93</v>
      </c>
    </row>
    <row r="30" spans="1:22" x14ac:dyDescent="0.25">
      <c r="A30" s="195" t="s">
        <v>22</v>
      </c>
      <c r="B30" s="186"/>
      <c r="C30" s="186"/>
      <c r="D30" s="186"/>
      <c r="E30" s="29">
        <f>E29/C4</f>
        <v>0.34169805363082334</v>
      </c>
      <c r="F30" s="3"/>
      <c r="I30" s="44" t="s">
        <v>94</v>
      </c>
      <c r="J30" s="44" t="s">
        <v>95</v>
      </c>
      <c r="K30" s="44" t="s">
        <v>96</v>
      </c>
      <c r="L30" s="208"/>
      <c r="M30" s="44" t="s">
        <v>94</v>
      </c>
      <c r="N30" s="44" t="s">
        <v>95</v>
      </c>
      <c r="O30" s="44" t="s">
        <v>96</v>
      </c>
      <c r="P30" s="208"/>
      <c r="Q30" s="45"/>
      <c r="R30" s="171" t="s">
        <v>111</v>
      </c>
      <c r="S30" s="210"/>
      <c r="T30" s="172"/>
      <c r="U30" s="3">
        <f>O36*U22</f>
        <v>1.6734079038547005E-5</v>
      </c>
      <c r="V30" s="3" t="s">
        <v>93</v>
      </c>
    </row>
    <row r="31" spans="1:22" x14ac:dyDescent="0.25">
      <c r="A31" s="195" t="s">
        <v>73</v>
      </c>
      <c r="B31" s="186"/>
      <c r="C31" s="186"/>
      <c r="D31" s="186"/>
      <c r="E31" s="48">
        <f>(0.5*$E$27*$E$26*E28*E29)</f>
        <v>1.7270805697987269E-5</v>
      </c>
      <c r="F31" s="3" t="s">
        <v>72</v>
      </c>
      <c r="I31" s="67">
        <v>1.9039500000000001E-2</v>
      </c>
      <c r="J31" s="3"/>
      <c r="K31" s="6">
        <f>I31</f>
        <v>1.9039500000000001E-2</v>
      </c>
      <c r="L31" s="208"/>
      <c r="M31" s="3">
        <v>1.6721400000000001E-2</v>
      </c>
      <c r="N31" s="3"/>
      <c r="O31" s="6">
        <f>M31</f>
        <v>1.6721400000000001E-2</v>
      </c>
      <c r="P31" s="208"/>
      <c r="Q31" s="45"/>
      <c r="R31" s="171" t="s">
        <v>110</v>
      </c>
      <c r="S31" s="210"/>
      <c r="T31" s="172"/>
      <c r="U31" s="3">
        <f>K44*U22</f>
        <v>1.3735113952982575E-5</v>
      </c>
      <c r="V31" s="3" t="s">
        <v>93</v>
      </c>
    </row>
    <row r="32" spans="1:22" x14ac:dyDescent="0.25">
      <c r="A32" s="195" t="s">
        <v>27</v>
      </c>
      <c r="B32" s="186"/>
      <c r="C32" s="186"/>
      <c r="D32" s="186"/>
      <c r="E32" s="39">
        <f>((C4*C8)/E31)*SQRT((E26/(2*$E$23*C6)))</f>
        <v>2.5935980614357259</v>
      </c>
      <c r="F32" s="3"/>
      <c r="G32">
        <f>MROUND(E32,0.01)</f>
        <v>2.59</v>
      </c>
      <c r="I32" s="67">
        <v>6.5004299999999997E-5</v>
      </c>
      <c r="J32" s="3" t="s">
        <v>86</v>
      </c>
      <c r="K32" s="6">
        <f>I32*U25</f>
        <v>0</v>
      </c>
      <c r="L32" s="208"/>
      <c r="M32" s="6">
        <v>3.9272800000000001E-5</v>
      </c>
      <c r="N32" s="3" t="s">
        <v>86</v>
      </c>
      <c r="O32" s="6">
        <f>M32*U25</f>
        <v>0</v>
      </c>
      <c r="P32" s="208"/>
      <c r="Q32" s="45"/>
      <c r="R32" s="171" t="s">
        <v>112</v>
      </c>
      <c r="S32" s="210"/>
      <c r="T32" s="172"/>
      <c r="U32" s="3">
        <f>O44*U22</f>
        <v>2.0893981018193209E-5</v>
      </c>
      <c r="V32" s="3" t="s">
        <v>93</v>
      </c>
    </row>
    <row r="33" spans="1:22" x14ac:dyDescent="0.25">
      <c r="A33" s="195" t="s">
        <v>28</v>
      </c>
      <c r="B33" s="186"/>
      <c r="C33" s="186"/>
      <c r="D33" s="186"/>
      <c r="E33" s="3">
        <f>VLOOKUP(G32,'Data Table'!$E$3:$G$5002,2,TRUE)</f>
        <v>1.8105849999999999</v>
      </c>
      <c r="F33" s="3"/>
      <c r="I33" s="67">
        <v>-8.9754199999999995E-8</v>
      </c>
      <c r="J33" s="3" t="s">
        <v>87</v>
      </c>
      <c r="K33" s="6">
        <f>I33*(U25^2)</f>
        <v>0</v>
      </c>
      <c r="L33" s="208"/>
      <c r="M33" s="6">
        <v>1.2247399999999999E-7</v>
      </c>
      <c r="N33" s="3" t="s">
        <v>87</v>
      </c>
      <c r="O33" s="6">
        <f>M33*(U25^2)</f>
        <v>0</v>
      </c>
      <c r="P33" s="208"/>
      <c r="Q33" s="45"/>
    </row>
    <row r="34" spans="1:22" x14ac:dyDescent="0.25">
      <c r="A34" s="195" t="s">
        <v>29</v>
      </c>
      <c r="B34" s="186"/>
      <c r="C34" s="186"/>
      <c r="D34" s="186"/>
      <c r="E34" s="3">
        <f>VLOOKUP(G32,'Data Table'!$E$3:$G$5002,3,TRUE)</f>
        <v>0.26755699999999999</v>
      </c>
      <c r="F34" s="3"/>
      <c r="I34" s="67">
        <v>8.9754199999999998E-7</v>
      </c>
      <c r="J34" s="3" t="s">
        <v>97</v>
      </c>
      <c r="K34" s="6">
        <f>I34*U26</f>
        <v>1.3186799256750001E-5</v>
      </c>
      <c r="L34" s="208"/>
      <c r="M34" s="6">
        <v>8.5608700000000001E-7</v>
      </c>
      <c r="N34" s="3" t="s">
        <v>97</v>
      </c>
      <c r="O34" s="6">
        <f>M34*U26</f>
        <v>1.2577737214875001E-5</v>
      </c>
      <c r="P34" s="208"/>
      <c r="Q34" s="45"/>
    </row>
    <row r="35" spans="1:22" x14ac:dyDescent="0.25">
      <c r="A35" s="154"/>
      <c r="B35" s="154"/>
      <c r="C35" s="154"/>
      <c r="D35" s="154"/>
      <c r="E35" s="40"/>
      <c r="F35" s="40"/>
      <c r="I35" s="68">
        <v>6.1311800000000003E-10</v>
      </c>
      <c r="J35" s="3" t="s">
        <v>88</v>
      </c>
      <c r="K35" s="6">
        <f>I35*(U26^2)</f>
        <v>1.3234675449794599E-7</v>
      </c>
      <c r="L35" s="209"/>
      <c r="M35" s="6">
        <v>4.6929499999999998E-10</v>
      </c>
      <c r="N35" s="3" t="s">
        <v>88</v>
      </c>
      <c r="O35" s="6">
        <f>M35*(U26^2)</f>
        <v>1.0130133212874774E-7</v>
      </c>
      <c r="P35" s="209"/>
      <c r="Q35" s="45"/>
      <c r="R35" s="198" t="s">
        <v>105</v>
      </c>
      <c r="S35" s="206"/>
      <c r="T35" s="206"/>
      <c r="U35" s="206"/>
      <c r="V35" s="199"/>
    </row>
    <row r="36" spans="1:22" x14ac:dyDescent="0.25">
      <c r="A36" s="177" t="s">
        <v>5</v>
      </c>
      <c r="B36" s="178"/>
      <c r="C36" s="178"/>
      <c r="D36" s="179"/>
      <c r="E36" s="6">
        <v>2.1830000000000001E-10</v>
      </c>
      <c r="F36" s="3" t="s">
        <v>6</v>
      </c>
      <c r="I36" s="198" t="s">
        <v>102</v>
      </c>
      <c r="J36" s="199"/>
      <c r="K36" s="69">
        <f>SUM(K31:K35)</f>
        <v>1.9052819146011247E-2</v>
      </c>
      <c r="L36" s="3" t="s">
        <v>103</v>
      </c>
      <c r="M36" s="198" t="s">
        <v>102</v>
      </c>
      <c r="N36" s="199"/>
      <c r="O36" s="69">
        <f>SUM(O31:O35)</f>
        <v>1.6734079038547005E-2</v>
      </c>
      <c r="P36" s="3" t="s">
        <v>103</v>
      </c>
      <c r="Q36" s="45"/>
      <c r="R36" s="211" t="s">
        <v>106</v>
      </c>
      <c r="S36" s="211"/>
      <c r="T36" s="211"/>
      <c r="U36" s="3">
        <f>IF(C9="Dry Air",(U29*L22)+(U30*L23)+(U31*L24)+(U32*L25),U32)</f>
        <v>1.7270805697987266E-5</v>
      </c>
      <c r="V36" s="3" t="s">
        <v>93</v>
      </c>
    </row>
    <row r="37" spans="1:22" x14ac:dyDescent="0.25">
      <c r="A37" s="192" t="s">
        <v>49</v>
      </c>
      <c r="B37" s="193"/>
      <c r="C37" s="193"/>
      <c r="D37" s="194"/>
      <c r="E37" s="6">
        <f>C12/(E32*C7)</f>
        <v>132.05209428846723</v>
      </c>
      <c r="F37" s="3"/>
      <c r="I37" s="171" t="s">
        <v>77</v>
      </c>
      <c r="J37" s="210"/>
      <c r="K37" s="172"/>
      <c r="L37" s="207"/>
      <c r="M37" s="171" t="s">
        <v>80</v>
      </c>
      <c r="N37" s="210"/>
      <c r="O37" s="172"/>
      <c r="P37" s="207"/>
      <c r="Q37" s="45"/>
      <c r="R37" s="211" t="s">
        <v>5</v>
      </c>
      <c r="S37" s="211"/>
      <c r="T37" s="211"/>
      <c r="U37" s="3">
        <f>SQRT((E28*E26)/(2*(SQRT(2))*PI()*U36))</f>
        <v>3.7418997755506059E-10</v>
      </c>
      <c r="V37" s="3" t="s">
        <v>15</v>
      </c>
    </row>
    <row r="38" spans="1:22" x14ac:dyDescent="0.25">
      <c r="A38" s="192" t="s">
        <v>70</v>
      </c>
      <c r="B38" s="193"/>
      <c r="C38" s="193"/>
      <c r="D38" s="194"/>
      <c r="E38" s="3">
        <f>SQRT((8*$E$21*C7)/(PI()*$E$22))</f>
        <v>468.24539601837836</v>
      </c>
      <c r="F38" s="3" t="s">
        <v>71</v>
      </c>
      <c r="I38" s="44" t="s">
        <v>94</v>
      </c>
      <c r="J38" s="44" t="s">
        <v>95</v>
      </c>
      <c r="K38" s="44" t="s">
        <v>96</v>
      </c>
      <c r="L38" s="208"/>
      <c r="M38" s="44" t="s">
        <v>94</v>
      </c>
      <c r="N38" s="44" t="s">
        <v>95</v>
      </c>
      <c r="O38" s="44" t="s">
        <v>96</v>
      </c>
      <c r="P38" s="208"/>
      <c r="Q38" s="45"/>
    </row>
    <row r="39" spans="1:22" x14ac:dyDescent="0.25">
      <c r="A39" s="192" t="s">
        <v>74</v>
      </c>
      <c r="B39" s="193"/>
      <c r="C39" s="193"/>
      <c r="D39" s="194"/>
      <c r="E39" s="6">
        <f>($E$23*C7)/(SQRT(2)*PI()*($E$24^2)*C12)</f>
        <v>6.480172291727429E-8</v>
      </c>
      <c r="F39" s="3" t="s">
        <v>15</v>
      </c>
      <c r="I39" s="67">
        <v>1.37339E-2</v>
      </c>
      <c r="J39" s="3"/>
      <c r="K39" s="6">
        <f>I39</f>
        <v>1.37339E-2</v>
      </c>
      <c r="L39" s="208"/>
      <c r="M39" s="6">
        <v>2.0876200000000001E-2</v>
      </c>
      <c r="N39" s="3"/>
      <c r="O39" s="6">
        <f>M39</f>
        <v>2.0876200000000001E-2</v>
      </c>
      <c r="P39" s="208"/>
      <c r="Q39" s="45"/>
    </row>
    <row r="40" spans="1:22" x14ac:dyDescent="0.25">
      <c r="A40" s="192" t="s">
        <v>22</v>
      </c>
      <c r="B40" s="193"/>
      <c r="C40" s="193"/>
      <c r="D40" s="194"/>
      <c r="E40" s="29">
        <f>E39/C4</f>
        <v>0.37029555952728166</v>
      </c>
      <c r="F40" s="3"/>
      <c r="I40" s="67">
        <v>4.4113300000000003E-5</v>
      </c>
      <c r="J40" s="3" t="s">
        <v>86</v>
      </c>
      <c r="K40" s="6">
        <f>I40*U25</f>
        <v>0</v>
      </c>
      <c r="L40" s="208"/>
      <c r="M40" s="6">
        <v>7.0219E-5</v>
      </c>
      <c r="N40" s="3" t="s">
        <v>86</v>
      </c>
      <c r="O40" s="6">
        <f>M40*U25</f>
        <v>0</v>
      </c>
      <c r="P40" s="208"/>
      <c r="Q40" s="45"/>
    </row>
    <row r="41" spans="1:22" x14ac:dyDescent="0.25">
      <c r="A41" s="192" t="s">
        <v>73</v>
      </c>
      <c r="B41" s="193"/>
      <c r="C41" s="193"/>
      <c r="D41" s="194"/>
      <c r="E41" s="48">
        <f>(0.5*$E$27*$E$26*E38*E39)</f>
        <v>1.9619950224720577E-5</v>
      </c>
      <c r="F41" s="3" t="s">
        <v>72</v>
      </c>
      <c r="G41" s="40">
        <f>MROUND(E42,0.01)</f>
        <v>2.21</v>
      </c>
      <c r="I41" s="67">
        <v>1.12987E-7</v>
      </c>
      <c r="J41" s="3" t="s">
        <v>87</v>
      </c>
      <c r="K41" s="6">
        <f>I41*(U25^2)</f>
        <v>0</v>
      </c>
      <c r="L41" s="208"/>
      <c r="M41" s="6">
        <v>-3.3071200000000003E-8</v>
      </c>
      <c r="N41" s="3" t="s">
        <v>87</v>
      </c>
      <c r="O41" s="6">
        <f>M41*(U25^2)</f>
        <v>0</v>
      </c>
      <c r="P41" s="208"/>
      <c r="Q41" s="45"/>
    </row>
    <row r="42" spans="1:22" x14ac:dyDescent="0.25">
      <c r="A42" s="192" t="s">
        <v>27</v>
      </c>
      <c r="B42" s="193"/>
      <c r="C42" s="193"/>
      <c r="D42" s="194"/>
      <c r="E42" s="39">
        <f>((C4*C12)/E41)*SQRT((E26/(2*$E$23*C7)))</f>
        <v>2.2084657814527673</v>
      </c>
      <c r="F42" s="3"/>
      <c r="I42" s="67">
        <v>4.33063E-8</v>
      </c>
      <c r="J42" s="3" t="s">
        <v>97</v>
      </c>
      <c r="K42" s="6">
        <f>I42*U26</f>
        <v>6.3626157288750004E-7</v>
      </c>
      <c r="L42" s="208"/>
      <c r="M42" s="6">
        <v>1.1995999999999999E-6</v>
      </c>
      <c r="N42" s="3" t="s">
        <v>97</v>
      </c>
      <c r="O42" s="6">
        <f>M42*U26</f>
        <v>1.7624673150000001E-5</v>
      </c>
      <c r="P42" s="208"/>
      <c r="Q42" s="45"/>
    </row>
    <row r="43" spans="1:22" x14ac:dyDescent="0.25">
      <c r="I43" s="68">
        <v>2.6762500000000001E-9</v>
      </c>
      <c r="J43" s="3" t="s">
        <v>88</v>
      </c>
      <c r="K43" s="6">
        <f>I43*(U26^2)</f>
        <v>5.7769140968806652E-7</v>
      </c>
      <c r="L43" s="209"/>
      <c r="M43" s="6">
        <v>7.2429400000000002E-10</v>
      </c>
      <c r="N43" s="3" t="s">
        <v>88</v>
      </c>
      <c r="O43" s="6">
        <f>M43*(U26^2)</f>
        <v>1.563450432091951E-7</v>
      </c>
      <c r="P43" s="209"/>
      <c r="Q43" s="45"/>
    </row>
    <row r="44" spans="1:22" x14ac:dyDescent="0.25">
      <c r="I44" s="198" t="s">
        <v>102</v>
      </c>
      <c r="J44" s="199"/>
      <c r="K44" s="69">
        <f>SUM(K39:K43)</f>
        <v>1.3735113952982575E-2</v>
      </c>
      <c r="L44" s="3" t="s">
        <v>103</v>
      </c>
      <c r="M44" s="198" t="s">
        <v>102</v>
      </c>
      <c r="N44" s="199"/>
      <c r="O44" s="69">
        <f>SUM(O39:O43)</f>
        <v>2.089398101819321E-2</v>
      </c>
      <c r="P44" s="3" t="s">
        <v>103</v>
      </c>
      <c r="Q44" s="45"/>
    </row>
  </sheetData>
  <mergeCells count="73">
    <mergeCell ref="M44:N44"/>
    <mergeCell ref="M36:N36"/>
    <mergeCell ref="I36:J36"/>
    <mergeCell ref="I44:J44"/>
    <mergeCell ref="R37:T37"/>
    <mergeCell ref="R36:T36"/>
    <mergeCell ref="I37:K37"/>
    <mergeCell ref="M37:O37"/>
    <mergeCell ref="L37:L43"/>
    <mergeCell ref="P37:P43"/>
    <mergeCell ref="R35:V35"/>
    <mergeCell ref="R28:V28"/>
    <mergeCell ref="R29:T29"/>
    <mergeCell ref="R30:T30"/>
    <mergeCell ref="R31:T31"/>
    <mergeCell ref="R32:T32"/>
    <mergeCell ref="I28:P28"/>
    <mergeCell ref="I29:K29"/>
    <mergeCell ref="M29:O29"/>
    <mergeCell ref="L29:L35"/>
    <mergeCell ref="P29:P35"/>
    <mergeCell ref="S15:T15"/>
    <mergeCell ref="A37:D37"/>
    <mergeCell ref="A36:D36"/>
    <mergeCell ref="A42:D42"/>
    <mergeCell ref="J21:K21"/>
    <mergeCell ref="L21:M21"/>
    <mergeCell ref="P21:Q21"/>
    <mergeCell ref="N21:O21"/>
    <mergeCell ref="S25:T25"/>
    <mergeCell ref="S24:V24"/>
    <mergeCell ref="S26:T26"/>
    <mergeCell ref="I26:M26"/>
    <mergeCell ref="A21:D21"/>
    <mergeCell ref="A22:D22"/>
    <mergeCell ref="A23:D23"/>
    <mergeCell ref="A24:D24"/>
    <mergeCell ref="A1:I1"/>
    <mergeCell ref="Q15:R15"/>
    <mergeCell ref="S20:V20"/>
    <mergeCell ref="I20:Q20"/>
    <mergeCell ref="A3:D3"/>
    <mergeCell ref="A4:B4"/>
    <mergeCell ref="A5:B5"/>
    <mergeCell ref="A6:B6"/>
    <mergeCell ref="A7:B7"/>
    <mergeCell ref="A8:B8"/>
    <mergeCell ref="A9:B9"/>
    <mergeCell ref="A11:D11"/>
    <mergeCell ref="A12:B12"/>
    <mergeCell ref="A13:B13"/>
    <mergeCell ref="C9:D9"/>
    <mergeCell ref="A18:B18"/>
    <mergeCell ref="A14:B14"/>
    <mergeCell ref="A15:B15"/>
    <mergeCell ref="A16:B16"/>
    <mergeCell ref="A17:B17"/>
    <mergeCell ref="A20:F20"/>
    <mergeCell ref="A30:D30"/>
    <mergeCell ref="A31:D31"/>
    <mergeCell ref="A32:D32"/>
    <mergeCell ref="A33:D33"/>
    <mergeCell ref="A25:D25"/>
    <mergeCell ref="A26:D26"/>
    <mergeCell ref="A27:D27"/>
    <mergeCell ref="A28:D28"/>
    <mergeCell ref="A29:D29"/>
    <mergeCell ref="A40:D40"/>
    <mergeCell ref="A41:D41"/>
    <mergeCell ref="A34:D34"/>
    <mergeCell ref="A35:D35"/>
    <mergeCell ref="A38:D38"/>
    <mergeCell ref="A39:D39"/>
  </mergeCells>
  <dataValidations count="1">
    <dataValidation type="list" allowBlank="1" showInputMessage="1" showErrorMessage="1" sqref="C9:D9">
      <formula1>"Dry Air,Argon"</formula1>
    </dataValidation>
  </dataValidations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2"/>
  <sheetViews>
    <sheetView zoomScale="85" zoomScaleNormal="85" workbookViewId="0">
      <selection activeCell="J36" sqref="J36"/>
    </sheetView>
  </sheetViews>
  <sheetFormatPr defaultRowHeight="15" x14ac:dyDescent="0.25"/>
  <cols>
    <col min="5" max="5" width="7.5703125" bestFit="1" customWidth="1"/>
    <col min="6" max="7" width="11.28515625" bestFit="1" customWidth="1"/>
  </cols>
  <sheetData>
    <row r="1" spans="1:7" x14ac:dyDescent="0.25">
      <c r="A1" s="5"/>
      <c r="B1" s="167" t="s">
        <v>33</v>
      </c>
      <c r="C1" s="167"/>
      <c r="E1" s="5"/>
      <c r="F1" s="167" t="s">
        <v>33</v>
      </c>
      <c r="G1" s="167"/>
    </row>
    <row r="2" spans="1:7" x14ac:dyDescent="0.25">
      <c r="A2" s="9" t="s">
        <v>30</v>
      </c>
      <c r="B2" s="9" t="s">
        <v>31</v>
      </c>
      <c r="C2" s="9" t="s">
        <v>32</v>
      </c>
      <c r="E2" s="21" t="s">
        <v>30</v>
      </c>
      <c r="F2" s="22" t="s">
        <v>31</v>
      </c>
      <c r="G2" s="23" t="s">
        <v>32</v>
      </c>
    </row>
    <row r="3" spans="1:7" x14ac:dyDescent="0.25">
      <c r="A3" s="10">
        <v>5.0000000000000001E-4</v>
      </c>
      <c r="B3" s="7">
        <v>1.5023</v>
      </c>
      <c r="C3" s="7">
        <v>0.75019999999999998</v>
      </c>
      <c r="E3" s="16">
        <v>0.01</v>
      </c>
      <c r="F3" s="7">
        <v>1.48</v>
      </c>
      <c r="G3" s="8">
        <v>0.72430000000000005</v>
      </c>
    </row>
    <row r="4" spans="1:7" x14ac:dyDescent="0.25">
      <c r="A4" s="10">
        <v>1E-3</v>
      </c>
      <c r="B4" s="7">
        <v>1.5007999999999999</v>
      </c>
      <c r="C4" s="7">
        <v>0.74860000000000004</v>
      </c>
      <c r="E4" s="16">
        <v>0.02</v>
      </c>
      <c r="F4" s="7">
        <v>1.4636</v>
      </c>
      <c r="G4" s="8">
        <v>0.70420000000000005</v>
      </c>
    </row>
    <row r="5" spans="1:7" x14ac:dyDescent="0.25">
      <c r="A5" s="10">
        <v>5.0000000000000001E-3</v>
      </c>
      <c r="B5" s="7">
        <v>1.4903999999999999</v>
      </c>
      <c r="C5" s="7">
        <v>0.73660000000000003</v>
      </c>
      <c r="E5" s="16">
        <v>0.03</v>
      </c>
      <c r="F5" s="7">
        <v>1.4514</v>
      </c>
      <c r="G5" s="8">
        <v>0.68840000000000001</v>
      </c>
    </row>
    <row r="6" spans="1:7" x14ac:dyDescent="0.25">
      <c r="A6" s="10">
        <v>0.01</v>
      </c>
      <c r="B6" s="7">
        <v>1.48</v>
      </c>
      <c r="C6" s="7">
        <v>0.72430000000000005</v>
      </c>
      <c r="E6" s="16">
        <v>0.04</v>
      </c>
      <c r="F6" s="7">
        <v>1.4418</v>
      </c>
      <c r="G6" s="8">
        <v>0.67520000000000002</v>
      </c>
    </row>
    <row r="7" spans="1:7" x14ac:dyDescent="0.25">
      <c r="A7" s="10">
        <v>0.02</v>
      </c>
      <c r="B7" s="7">
        <v>1.4636</v>
      </c>
      <c r="C7" s="7">
        <v>0.70420000000000005</v>
      </c>
      <c r="E7" s="16">
        <v>0.05</v>
      </c>
      <c r="F7" s="7">
        <v>1.4339</v>
      </c>
      <c r="G7" s="8">
        <v>0.66369999999999996</v>
      </c>
    </row>
    <row r="8" spans="1:7" x14ac:dyDescent="0.25">
      <c r="A8" s="10">
        <v>0.03</v>
      </c>
      <c r="B8" s="7">
        <v>1.4514</v>
      </c>
      <c r="C8" s="7">
        <v>0.68840000000000001</v>
      </c>
      <c r="E8" s="16">
        <v>0.06</v>
      </c>
      <c r="F8" s="7">
        <v>1.4273</v>
      </c>
      <c r="G8" s="8">
        <v>0.65359999999999996</v>
      </c>
    </row>
    <row r="9" spans="1:7" x14ac:dyDescent="0.25">
      <c r="A9" s="10">
        <v>0.04</v>
      </c>
      <c r="B9" s="7">
        <v>1.4418</v>
      </c>
      <c r="C9" s="7">
        <v>0.67520000000000002</v>
      </c>
      <c r="E9" s="16">
        <v>7.0000000000000007E-2</v>
      </c>
      <c r="F9" s="7">
        <v>1.4217</v>
      </c>
      <c r="G9" s="8">
        <v>0.64439999999999997</v>
      </c>
    </row>
    <row r="10" spans="1:7" x14ac:dyDescent="0.25">
      <c r="A10" s="10">
        <v>0.05</v>
      </c>
      <c r="B10" s="7">
        <v>1.4339</v>
      </c>
      <c r="C10" s="7">
        <v>0.66369999999999996</v>
      </c>
      <c r="E10" s="16">
        <v>0.08</v>
      </c>
      <c r="F10" s="7">
        <v>1.4168000000000001</v>
      </c>
      <c r="G10" s="8">
        <v>0.63590000000000002</v>
      </c>
    </row>
    <row r="11" spans="1:7" x14ac:dyDescent="0.25">
      <c r="A11" s="10">
        <v>0.06</v>
      </c>
      <c r="B11" s="7">
        <v>1.4273</v>
      </c>
      <c r="C11" s="7">
        <v>0.65359999999999996</v>
      </c>
      <c r="E11" s="16">
        <v>0.09</v>
      </c>
      <c r="F11" s="7">
        <v>1.4127000000000001</v>
      </c>
      <c r="G11" s="8">
        <v>0.62809999999999999</v>
      </c>
    </row>
    <row r="12" spans="1:7" x14ac:dyDescent="0.25">
      <c r="A12" s="10">
        <v>7.0000000000000007E-2</v>
      </c>
      <c r="B12" s="7">
        <v>1.4217</v>
      </c>
      <c r="C12" s="7">
        <v>0.64439999999999997</v>
      </c>
      <c r="E12" s="16">
        <v>0.1</v>
      </c>
      <c r="F12" s="7">
        <v>1.4100999999999999</v>
      </c>
      <c r="G12" s="8">
        <v>0.621</v>
      </c>
    </row>
    <row r="13" spans="1:7" x14ac:dyDescent="0.25">
      <c r="A13" s="10">
        <v>0.08</v>
      </c>
      <c r="B13" s="7">
        <v>1.4168000000000001</v>
      </c>
      <c r="C13" s="7">
        <v>0.63590000000000002</v>
      </c>
      <c r="E13" s="16">
        <v>0.11</v>
      </c>
      <c r="F13" s="15">
        <f t="shared" ref="F13:F22" si="0">B$15+(B$16-B$15)*(($E13-$A$15)/($A$16-$A$15))</f>
        <v>1.4081999999999999</v>
      </c>
      <c r="G13" s="17">
        <f t="shared" ref="G13:G22" si="1">C$15+(C$16-C$15)*(($E13-$A$15)/($A$16-$A$15))</f>
        <v>0.61565000000000003</v>
      </c>
    </row>
    <row r="14" spans="1:7" x14ac:dyDescent="0.25">
      <c r="A14" s="10">
        <v>0.09</v>
      </c>
      <c r="B14" s="7">
        <v>1.4127000000000001</v>
      </c>
      <c r="C14" s="7">
        <v>0.62809999999999999</v>
      </c>
      <c r="E14" s="16">
        <v>0.12</v>
      </c>
      <c r="F14" s="15">
        <f t="shared" si="0"/>
        <v>1.4062999999999999</v>
      </c>
      <c r="G14" s="17">
        <f t="shared" si="1"/>
        <v>0.61029999999999995</v>
      </c>
    </row>
    <row r="15" spans="1:7" x14ac:dyDescent="0.25">
      <c r="A15" s="10">
        <v>0.1</v>
      </c>
      <c r="B15" s="7">
        <v>1.4100999999999999</v>
      </c>
      <c r="C15" s="7">
        <v>0.621</v>
      </c>
      <c r="E15" s="16">
        <v>0.13</v>
      </c>
      <c r="F15" s="15">
        <f t="shared" si="0"/>
        <v>1.4043999999999999</v>
      </c>
      <c r="G15" s="17">
        <f t="shared" si="1"/>
        <v>0.60494999999999999</v>
      </c>
    </row>
    <row r="16" spans="1:7" x14ac:dyDescent="0.25">
      <c r="A16" s="10">
        <v>0.2</v>
      </c>
      <c r="B16" s="7">
        <v>1.3911</v>
      </c>
      <c r="C16" s="7">
        <v>0.5675</v>
      </c>
      <c r="E16" s="16">
        <v>0.14000000000000001</v>
      </c>
      <c r="F16" s="15">
        <f t="shared" si="0"/>
        <v>1.4024999999999999</v>
      </c>
      <c r="G16" s="17">
        <f t="shared" si="1"/>
        <v>0.59960000000000002</v>
      </c>
    </row>
    <row r="17" spans="1:7" x14ac:dyDescent="0.25">
      <c r="A17" s="10">
        <v>0.3</v>
      </c>
      <c r="B17" s="7">
        <v>1.3875999999999999</v>
      </c>
      <c r="C17" s="7">
        <v>0.53029999999999999</v>
      </c>
      <c r="E17" s="16">
        <v>0.15</v>
      </c>
      <c r="F17" s="15">
        <f t="shared" si="0"/>
        <v>1.4006000000000001</v>
      </c>
      <c r="G17" s="17">
        <f t="shared" si="1"/>
        <v>0.59425000000000006</v>
      </c>
    </row>
    <row r="18" spans="1:7" x14ac:dyDescent="0.25">
      <c r="A18" s="10">
        <v>0.4</v>
      </c>
      <c r="B18" s="7">
        <v>1.3919999999999999</v>
      </c>
      <c r="C18" s="7">
        <v>0.50149999999999995</v>
      </c>
      <c r="E18" s="16">
        <v>0.16</v>
      </c>
      <c r="F18" s="15">
        <f t="shared" si="0"/>
        <v>1.3987000000000001</v>
      </c>
      <c r="G18" s="17">
        <f t="shared" si="1"/>
        <v>0.58889999999999998</v>
      </c>
    </row>
    <row r="19" spans="1:7" x14ac:dyDescent="0.25">
      <c r="A19" s="10">
        <v>0.5</v>
      </c>
      <c r="B19" s="7">
        <v>1.4011</v>
      </c>
      <c r="C19" s="7">
        <v>0.47789999999999999</v>
      </c>
      <c r="E19" s="16">
        <v>0.17</v>
      </c>
      <c r="F19" s="15">
        <f t="shared" si="0"/>
        <v>1.3968</v>
      </c>
      <c r="G19" s="17">
        <f t="shared" si="1"/>
        <v>0.58355000000000001</v>
      </c>
    </row>
    <row r="20" spans="1:7" x14ac:dyDescent="0.25">
      <c r="A20" s="10">
        <v>0.6</v>
      </c>
      <c r="B20" s="7">
        <v>1.413</v>
      </c>
      <c r="C20" s="7">
        <v>0.45760000000000001</v>
      </c>
      <c r="E20" s="16">
        <v>0.18</v>
      </c>
      <c r="F20" s="15">
        <f t="shared" si="0"/>
        <v>1.3949</v>
      </c>
      <c r="G20" s="17">
        <f t="shared" si="1"/>
        <v>0.57820000000000005</v>
      </c>
    </row>
    <row r="21" spans="1:7" x14ac:dyDescent="0.25">
      <c r="A21" s="10">
        <v>0.7</v>
      </c>
      <c r="B21" s="7">
        <v>1.427</v>
      </c>
      <c r="C21" s="7">
        <v>0.43969999999999998</v>
      </c>
      <c r="E21" s="16">
        <v>0.19</v>
      </c>
      <c r="F21" s="15">
        <f t="shared" si="0"/>
        <v>1.393</v>
      </c>
      <c r="G21" s="17">
        <f t="shared" si="1"/>
        <v>0.57284999999999997</v>
      </c>
    </row>
    <row r="22" spans="1:7" x14ac:dyDescent="0.25">
      <c r="A22" s="10">
        <v>0.8</v>
      </c>
      <c r="B22" s="7">
        <v>1.4424999999999999</v>
      </c>
      <c r="C22" s="7">
        <v>0.42370000000000002</v>
      </c>
      <c r="E22" s="16">
        <v>0.2</v>
      </c>
      <c r="F22" s="15">
        <f t="shared" si="0"/>
        <v>1.3911</v>
      </c>
      <c r="G22" s="17">
        <f t="shared" si="1"/>
        <v>0.5675</v>
      </c>
    </row>
    <row r="23" spans="1:7" x14ac:dyDescent="0.25">
      <c r="A23" s="10">
        <v>0.9</v>
      </c>
      <c r="B23" s="7">
        <v>1.4592000000000001</v>
      </c>
      <c r="C23" s="7">
        <v>0.40920000000000001</v>
      </c>
      <c r="E23" s="16">
        <v>0.21</v>
      </c>
      <c r="F23" s="15">
        <f t="shared" ref="F23:F32" si="2">B$16+(B$17-B$16)*(($E23-$A$16)/($A$17-$A$16))</f>
        <v>1.3907499999999999</v>
      </c>
      <c r="G23" s="17">
        <f t="shared" ref="G23:G32" si="3">C$16+(C$17-C$16)*(($E23-$A$16)/($A$17-$A$16))</f>
        <v>0.56378000000000006</v>
      </c>
    </row>
    <row r="24" spans="1:7" x14ac:dyDescent="0.25">
      <c r="A24" s="10">
        <v>1</v>
      </c>
      <c r="B24" s="7">
        <v>1.4758</v>
      </c>
      <c r="C24" s="7">
        <v>0.39589999999999997</v>
      </c>
      <c r="E24" s="16">
        <v>0.22</v>
      </c>
      <c r="F24" s="15">
        <f t="shared" si="2"/>
        <v>1.3904000000000001</v>
      </c>
      <c r="G24" s="17">
        <f t="shared" si="3"/>
        <v>0.56006</v>
      </c>
    </row>
    <row r="25" spans="1:7" x14ac:dyDescent="0.25">
      <c r="A25" s="10">
        <v>1.2</v>
      </c>
      <c r="B25" s="7">
        <v>1.5158</v>
      </c>
      <c r="C25" s="7">
        <v>0.37209999999999999</v>
      </c>
      <c r="E25" s="16">
        <v>0.23</v>
      </c>
      <c r="F25" s="15">
        <f t="shared" si="2"/>
        <v>1.39005</v>
      </c>
      <c r="G25" s="17">
        <f t="shared" si="3"/>
        <v>0.55633999999999995</v>
      </c>
    </row>
    <row r="26" spans="1:7" x14ac:dyDescent="0.25">
      <c r="A26" s="10">
        <v>1.4</v>
      </c>
      <c r="B26" s="7">
        <v>1.5549999999999999</v>
      </c>
      <c r="C26" s="7">
        <v>0.35139999999999999</v>
      </c>
      <c r="E26" s="16">
        <v>0.24</v>
      </c>
      <c r="F26" s="15">
        <f t="shared" si="2"/>
        <v>1.3896999999999999</v>
      </c>
      <c r="G26" s="17">
        <f t="shared" si="3"/>
        <v>0.55262</v>
      </c>
    </row>
    <row r="27" spans="1:7" x14ac:dyDescent="0.25">
      <c r="A27" s="10">
        <v>1.6</v>
      </c>
      <c r="B27" s="7">
        <v>1.5955999999999999</v>
      </c>
      <c r="C27" s="7">
        <v>0.33300000000000002</v>
      </c>
      <c r="E27" s="16">
        <v>0.25</v>
      </c>
      <c r="F27" s="15">
        <f t="shared" si="2"/>
        <v>1.3893499999999999</v>
      </c>
      <c r="G27" s="17">
        <f t="shared" si="3"/>
        <v>0.54889999999999994</v>
      </c>
    </row>
    <row r="28" spans="1:7" x14ac:dyDescent="0.25">
      <c r="A28" s="10">
        <v>1.8</v>
      </c>
      <c r="B28" s="7">
        <v>1.6373</v>
      </c>
      <c r="C28" s="7">
        <v>0.3165</v>
      </c>
      <c r="E28" s="16">
        <v>0.26</v>
      </c>
      <c r="F28" s="15">
        <f t="shared" si="2"/>
        <v>1.389</v>
      </c>
      <c r="G28" s="17">
        <f t="shared" si="3"/>
        <v>0.54518</v>
      </c>
    </row>
    <row r="29" spans="1:7" x14ac:dyDescent="0.25">
      <c r="A29" s="10">
        <v>2</v>
      </c>
      <c r="B29" s="7">
        <v>1.6798999999999999</v>
      </c>
      <c r="C29" s="7">
        <v>0.30159999999999998</v>
      </c>
      <c r="E29" s="16">
        <v>0.27</v>
      </c>
      <c r="F29" s="15">
        <f t="shared" si="2"/>
        <v>1.3886499999999999</v>
      </c>
      <c r="G29" s="17">
        <f t="shared" si="3"/>
        <v>0.54145999999999994</v>
      </c>
    </row>
    <row r="30" spans="1:7" x14ac:dyDescent="0.25">
      <c r="A30" s="10">
        <v>3</v>
      </c>
      <c r="B30" s="7">
        <v>1.9014</v>
      </c>
      <c r="C30" s="7">
        <v>0.24390000000000001</v>
      </c>
      <c r="E30" s="16">
        <v>0.28000000000000003</v>
      </c>
      <c r="F30" s="15">
        <f t="shared" si="2"/>
        <v>1.3882999999999999</v>
      </c>
      <c r="G30" s="17">
        <f t="shared" si="3"/>
        <v>0.53774</v>
      </c>
    </row>
    <row r="31" spans="1:7" x14ac:dyDescent="0.25">
      <c r="A31" s="10">
        <v>4</v>
      </c>
      <c r="B31" s="7">
        <v>2.1315</v>
      </c>
      <c r="C31" s="7">
        <v>0.20419999999999999</v>
      </c>
      <c r="E31" s="16">
        <v>0.28999999999999998</v>
      </c>
      <c r="F31" s="15">
        <f t="shared" si="2"/>
        <v>1.38795</v>
      </c>
      <c r="G31" s="17">
        <f t="shared" si="3"/>
        <v>0.53401999999999994</v>
      </c>
    </row>
    <row r="32" spans="1:7" x14ac:dyDescent="0.25">
      <c r="A32" s="10">
        <v>5</v>
      </c>
      <c r="B32" s="7">
        <v>2.3666</v>
      </c>
      <c r="C32" s="7">
        <v>0.17519999999999999</v>
      </c>
      <c r="E32" s="16">
        <v>0.3</v>
      </c>
      <c r="F32" s="15">
        <f t="shared" si="2"/>
        <v>1.3875999999999999</v>
      </c>
      <c r="G32" s="17">
        <f t="shared" si="3"/>
        <v>0.53029999999999999</v>
      </c>
    </row>
    <row r="33" spans="1:7" x14ac:dyDescent="0.25">
      <c r="A33" s="10">
        <v>6</v>
      </c>
      <c r="B33" s="7">
        <v>2.6049000000000002</v>
      </c>
      <c r="C33" s="7">
        <v>0.15310000000000001</v>
      </c>
      <c r="E33" s="16">
        <v>0.31</v>
      </c>
      <c r="F33" s="15">
        <f t="shared" ref="F33:F42" si="4">B$17+(B$18-B$17)*(($E33-$A$17)/($A$18-$A$17))</f>
        <v>1.3880399999999999</v>
      </c>
      <c r="G33" s="17">
        <f t="shared" ref="G33:G42" si="5">C$17+(C$18-C$17)*(($E33-$A$17)/($A$18-$A$17))</f>
        <v>0.52742</v>
      </c>
    </row>
    <row r="34" spans="1:7" x14ac:dyDescent="0.25">
      <c r="A34" s="10">
        <v>7</v>
      </c>
      <c r="B34" s="7">
        <v>2.8454999999999999</v>
      </c>
      <c r="C34" s="7">
        <v>0.13589999999999999</v>
      </c>
      <c r="E34" s="16">
        <v>0.32</v>
      </c>
      <c r="F34" s="15">
        <f t="shared" si="4"/>
        <v>1.3884799999999999</v>
      </c>
      <c r="G34" s="17">
        <f t="shared" si="5"/>
        <v>0.52454000000000001</v>
      </c>
    </row>
    <row r="35" spans="1:7" x14ac:dyDescent="0.25">
      <c r="A35" s="10">
        <v>8</v>
      </c>
      <c r="B35" s="7">
        <v>3.0878000000000001</v>
      </c>
      <c r="C35" s="7">
        <v>0.122</v>
      </c>
      <c r="E35" s="16">
        <v>0.33</v>
      </c>
      <c r="F35" s="15">
        <f t="shared" si="4"/>
        <v>1.3889199999999999</v>
      </c>
      <c r="G35" s="17">
        <f t="shared" si="5"/>
        <v>0.52166000000000001</v>
      </c>
    </row>
    <row r="36" spans="1:7" x14ac:dyDescent="0.25">
      <c r="A36" s="10">
        <v>9</v>
      </c>
      <c r="B36" s="7">
        <v>3.3313999999999999</v>
      </c>
      <c r="C36" s="7">
        <v>0.1106</v>
      </c>
      <c r="E36" s="16">
        <v>0.34</v>
      </c>
      <c r="F36" s="15">
        <f t="shared" si="4"/>
        <v>1.3893599999999999</v>
      </c>
      <c r="G36" s="17">
        <f t="shared" si="5"/>
        <v>0.51878000000000002</v>
      </c>
    </row>
    <row r="37" spans="1:7" x14ac:dyDescent="0.25">
      <c r="A37" s="10">
        <v>10</v>
      </c>
      <c r="B37" s="7">
        <v>3.5749</v>
      </c>
      <c r="C37" s="7">
        <v>0.1014</v>
      </c>
      <c r="E37" s="16">
        <v>0.35</v>
      </c>
      <c r="F37" s="15">
        <f t="shared" si="4"/>
        <v>1.3897999999999999</v>
      </c>
      <c r="G37" s="17">
        <f t="shared" si="5"/>
        <v>0.51590000000000003</v>
      </c>
    </row>
    <row r="38" spans="1:7" x14ac:dyDescent="0.25">
      <c r="A38" s="10">
        <v>20</v>
      </c>
      <c r="B38" s="7">
        <v>6.0491999999999999</v>
      </c>
      <c r="C38" s="7">
        <v>5.4260000000000003E-2</v>
      </c>
      <c r="E38" s="16">
        <v>0.36</v>
      </c>
      <c r="F38" s="15">
        <f t="shared" si="4"/>
        <v>1.3902399999999999</v>
      </c>
      <c r="G38" s="17">
        <f t="shared" si="5"/>
        <v>0.51301999999999992</v>
      </c>
    </row>
    <row r="39" spans="1:7" x14ac:dyDescent="0.25">
      <c r="A39" s="10">
        <v>30</v>
      </c>
      <c r="B39" s="7">
        <v>8.5391999999999992</v>
      </c>
      <c r="C39" s="7">
        <v>3.6850000000000001E-2</v>
      </c>
      <c r="E39" s="16">
        <v>0.37</v>
      </c>
      <c r="F39" s="15">
        <f t="shared" si="4"/>
        <v>1.3906799999999999</v>
      </c>
      <c r="G39" s="17">
        <f t="shared" si="5"/>
        <v>0.51013999999999993</v>
      </c>
    </row>
    <row r="40" spans="1:7" x14ac:dyDescent="0.25">
      <c r="A40" s="10">
        <v>40</v>
      </c>
      <c r="B40" s="7">
        <v>11.036</v>
      </c>
      <c r="C40" s="7">
        <v>2.785E-2</v>
      </c>
      <c r="E40" s="16">
        <v>0.38</v>
      </c>
      <c r="F40" s="15">
        <f t="shared" si="4"/>
        <v>1.3911199999999999</v>
      </c>
      <c r="G40" s="17">
        <f t="shared" si="5"/>
        <v>0.50725999999999993</v>
      </c>
    </row>
    <row r="41" spans="1:7" x14ac:dyDescent="0.25">
      <c r="A41" s="10">
        <v>50</v>
      </c>
      <c r="B41" s="7">
        <v>13.494999999999999</v>
      </c>
      <c r="C41" s="7">
        <v>2.2120000000000001E-2</v>
      </c>
      <c r="E41" s="16">
        <v>0.39</v>
      </c>
      <c r="F41" s="15">
        <f t="shared" si="4"/>
        <v>1.3915599999999999</v>
      </c>
      <c r="G41" s="17">
        <f t="shared" si="5"/>
        <v>0.50437999999999994</v>
      </c>
    </row>
    <row r="42" spans="1:7" x14ac:dyDescent="0.25">
      <c r="E42" s="16">
        <v>0.4</v>
      </c>
      <c r="F42" s="15">
        <f t="shared" si="4"/>
        <v>1.3919999999999999</v>
      </c>
      <c r="G42" s="17">
        <f t="shared" si="5"/>
        <v>0.50149999999999995</v>
      </c>
    </row>
    <row r="43" spans="1:7" x14ac:dyDescent="0.25">
      <c r="E43" s="16">
        <v>0.41</v>
      </c>
      <c r="F43" s="15">
        <f t="shared" ref="F43:F52" si="6">B$18+(B$19-B$18)*(($E43-$A$18)/($A$19-$A$18))</f>
        <v>1.3929099999999999</v>
      </c>
      <c r="G43" s="17">
        <f t="shared" ref="G43:G52" si="7">C$18+(C$19-C$18)*(($E43-$A$18)/($A$19-$A$18))</f>
        <v>0.49913999999999997</v>
      </c>
    </row>
    <row r="44" spans="1:7" x14ac:dyDescent="0.25">
      <c r="E44" s="16">
        <v>0.42</v>
      </c>
      <c r="F44" s="15">
        <f t="shared" si="6"/>
        <v>1.3938199999999998</v>
      </c>
      <c r="G44" s="17">
        <f t="shared" si="7"/>
        <v>0.49677999999999994</v>
      </c>
    </row>
    <row r="45" spans="1:7" x14ac:dyDescent="0.25">
      <c r="E45" s="16">
        <v>0.43</v>
      </c>
      <c r="F45" s="15">
        <f t="shared" si="6"/>
        <v>1.39473</v>
      </c>
      <c r="G45" s="17">
        <f t="shared" si="7"/>
        <v>0.49441999999999997</v>
      </c>
    </row>
    <row r="46" spans="1:7" x14ac:dyDescent="0.25">
      <c r="E46" s="16">
        <v>0.44</v>
      </c>
      <c r="F46" s="15">
        <f t="shared" si="6"/>
        <v>1.39564</v>
      </c>
      <c r="G46" s="17">
        <f t="shared" si="7"/>
        <v>0.49205999999999994</v>
      </c>
    </row>
    <row r="47" spans="1:7" x14ac:dyDescent="0.25">
      <c r="E47" s="16">
        <v>0.45</v>
      </c>
      <c r="F47" s="15">
        <f t="shared" si="6"/>
        <v>1.39655</v>
      </c>
      <c r="G47" s="17">
        <f t="shared" si="7"/>
        <v>0.48969999999999997</v>
      </c>
    </row>
    <row r="48" spans="1:7" x14ac:dyDescent="0.25">
      <c r="E48" s="16">
        <v>0.46</v>
      </c>
      <c r="F48" s="15">
        <f t="shared" si="6"/>
        <v>1.3974599999999999</v>
      </c>
      <c r="G48" s="17">
        <f t="shared" si="7"/>
        <v>0.48734</v>
      </c>
    </row>
    <row r="49" spans="5:7" x14ac:dyDescent="0.25">
      <c r="E49" s="16">
        <v>0.47</v>
      </c>
      <c r="F49" s="15">
        <f t="shared" si="6"/>
        <v>1.3983699999999999</v>
      </c>
      <c r="G49" s="17">
        <f t="shared" si="7"/>
        <v>0.48497999999999997</v>
      </c>
    </row>
    <row r="50" spans="5:7" x14ac:dyDescent="0.25">
      <c r="E50" s="16">
        <v>0.48</v>
      </c>
      <c r="F50" s="15">
        <f t="shared" si="6"/>
        <v>1.3992800000000001</v>
      </c>
      <c r="G50" s="17">
        <f t="shared" si="7"/>
        <v>0.48261999999999999</v>
      </c>
    </row>
    <row r="51" spans="5:7" x14ac:dyDescent="0.25">
      <c r="E51" s="16">
        <v>0.49</v>
      </c>
      <c r="F51" s="15">
        <f t="shared" si="6"/>
        <v>1.40019</v>
      </c>
      <c r="G51" s="17">
        <f t="shared" si="7"/>
        <v>0.48025999999999996</v>
      </c>
    </row>
    <row r="52" spans="5:7" x14ac:dyDescent="0.25">
      <c r="E52" s="16">
        <v>0.5</v>
      </c>
      <c r="F52" s="15">
        <f t="shared" si="6"/>
        <v>1.4011</v>
      </c>
      <c r="G52" s="17">
        <f t="shared" si="7"/>
        <v>0.47789999999999999</v>
      </c>
    </row>
    <row r="53" spans="5:7" x14ac:dyDescent="0.25">
      <c r="E53" s="16">
        <v>0.51</v>
      </c>
      <c r="F53" s="15">
        <f t="shared" ref="F53:F62" si="8">B$19+(B$20-B$19)*(($E53-$A$19)/($A$20-$A$19))</f>
        <v>1.40229</v>
      </c>
      <c r="G53" s="17">
        <f t="shared" ref="G53:G62" si="9">C$19+(C$20-C$19)*(($E53-$A$19)/($A$20-$A$19))</f>
        <v>0.47587000000000002</v>
      </c>
    </row>
    <row r="54" spans="5:7" x14ac:dyDescent="0.25">
      <c r="E54" s="16">
        <v>0.52</v>
      </c>
      <c r="F54" s="15">
        <f t="shared" si="8"/>
        <v>1.4034800000000001</v>
      </c>
      <c r="G54" s="17">
        <f t="shared" si="9"/>
        <v>0.47383999999999998</v>
      </c>
    </row>
    <row r="55" spans="5:7" x14ac:dyDescent="0.25">
      <c r="E55" s="16">
        <v>0.53</v>
      </c>
      <c r="F55" s="15">
        <f t="shared" si="8"/>
        <v>1.4046700000000001</v>
      </c>
      <c r="G55" s="17">
        <f t="shared" si="9"/>
        <v>0.47181000000000001</v>
      </c>
    </row>
    <row r="56" spans="5:7" x14ac:dyDescent="0.25">
      <c r="E56" s="16">
        <v>0.54</v>
      </c>
      <c r="F56" s="15">
        <f t="shared" si="8"/>
        <v>1.4058600000000001</v>
      </c>
      <c r="G56" s="17">
        <f t="shared" si="9"/>
        <v>0.46977999999999998</v>
      </c>
    </row>
    <row r="57" spans="5:7" x14ac:dyDescent="0.25">
      <c r="E57" s="16">
        <v>0.55000000000000004</v>
      </c>
      <c r="F57" s="15">
        <f t="shared" si="8"/>
        <v>1.4070500000000001</v>
      </c>
      <c r="G57" s="17">
        <f t="shared" si="9"/>
        <v>0.46775</v>
      </c>
    </row>
    <row r="58" spans="5:7" x14ac:dyDescent="0.25">
      <c r="E58" s="16">
        <v>0.56000000000000005</v>
      </c>
      <c r="F58" s="15">
        <f t="shared" si="8"/>
        <v>1.4082399999999999</v>
      </c>
      <c r="G58" s="17">
        <f t="shared" si="9"/>
        <v>0.46571999999999997</v>
      </c>
    </row>
    <row r="59" spans="5:7" x14ac:dyDescent="0.25">
      <c r="E59" s="16">
        <v>0.56999999999999995</v>
      </c>
      <c r="F59" s="15">
        <f t="shared" si="8"/>
        <v>1.40943</v>
      </c>
      <c r="G59" s="17">
        <f t="shared" si="9"/>
        <v>0.46368999999999999</v>
      </c>
    </row>
    <row r="60" spans="5:7" x14ac:dyDescent="0.25">
      <c r="E60" s="16">
        <v>0.57999999999999996</v>
      </c>
      <c r="F60" s="15">
        <f t="shared" si="8"/>
        <v>1.41062</v>
      </c>
      <c r="G60" s="17">
        <f t="shared" si="9"/>
        <v>0.46166000000000001</v>
      </c>
    </row>
    <row r="61" spans="5:7" x14ac:dyDescent="0.25">
      <c r="E61" s="16">
        <v>0.59</v>
      </c>
      <c r="F61" s="15">
        <f t="shared" si="8"/>
        <v>1.41181</v>
      </c>
      <c r="G61" s="17">
        <f t="shared" si="9"/>
        <v>0.45962999999999998</v>
      </c>
    </row>
    <row r="62" spans="5:7" x14ac:dyDescent="0.25">
      <c r="E62" s="16">
        <v>0.6</v>
      </c>
      <c r="F62" s="15">
        <f t="shared" si="8"/>
        <v>1.413</v>
      </c>
      <c r="G62" s="17">
        <f t="shared" si="9"/>
        <v>0.45760000000000001</v>
      </c>
    </row>
    <row r="63" spans="5:7" x14ac:dyDescent="0.25">
      <c r="E63" s="16">
        <v>0.61</v>
      </c>
      <c r="F63" s="15">
        <f t="shared" ref="F63:F72" si="10">B$20+(B$21-B$20)*(($E63-$A$20)/($A$21-$A$20))</f>
        <v>1.4144000000000001</v>
      </c>
      <c r="G63" s="17">
        <f t="shared" ref="G63:G72" si="11">C$20+(C$21-C$20)*(($E63-$A$20)/($A$21-$A$20))</f>
        <v>0.45580999999999999</v>
      </c>
    </row>
    <row r="64" spans="5:7" x14ac:dyDescent="0.25">
      <c r="E64" s="16">
        <v>0.62</v>
      </c>
      <c r="F64" s="15">
        <f t="shared" si="10"/>
        <v>1.4157999999999999</v>
      </c>
      <c r="G64" s="17">
        <f t="shared" si="11"/>
        <v>0.45401999999999998</v>
      </c>
    </row>
    <row r="65" spans="5:7" x14ac:dyDescent="0.25">
      <c r="E65" s="16">
        <v>0.63</v>
      </c>
      <c r="F65" s="15">
        <f t="shared" si="10"/>
        <v>1.4172</v>
      </c>
      <c r="G65" s="17">
        <f t="shared" si="11"/>
        <v>0.45223000000000002</v>
      </c>
    </row>
    <row r="66" spans="5:7" x14ac:dyDescent="0.25">
      <c r="E66" s="16">
        <v>0.64</v>
      </c>
      <c r="F66" s="15">
        <f t="shared" si="10"/>
        <v>1.4186000000000001</v>
      </c>
      <c r="G66" s="17">
        <f t="shared" si="11"/>
        <v>0.45044000000000001</v>
      </c>
    </row>
    <row r="67" spans="5:7" x14ac:dyDescent="0.25">
      <c r="E67" s="16">
        <v>0.65</v>
      </c>
      <c r="F67" s="15">
        <f t="shared" si="10"/>
        <v>1.4200000000000002</v>
      </c>
      <c r="G67" s="17">
        <f t="shared" si="11"/>
        <v>0.44864999999999999</v>
      </c>
    </row>
    <row r="68" spans="5:7" x14ac:dyDescent="0.25">
      <c r="E68" s="16">
        <v>0.66</v>
      </c>
      <c r="F68" s="15">
        <f t="shared" si="10"/>
        <v>1.4214</v>
      </c>
      <c r="G68" s="17">
        <f t="shared" si="11"/>
        <v>0.44685999999999998</v>
      </c>
    </row>
    <row r="69" spans="5:7" x14ac:dyDescent="0.25">
      <c r="E69" s="16">
        <v>0.67</v>
      </c>
      <c r="F69" s="15">
        <f t="shared" si="10"/>
        <v>1.4228000000000001</v>
      </c>
      <c r="G69" s="17">
        <f t="shared" si="11"/>
        <v>0.44506999999999997</v>
      </c>
    </row>
    <row r="70" spans="5:7" x14ac:dyDescent="0.25">
      <c r="E70" s="16">
        <v>0.68</v>
      </c>
      <c r="F70" s="15">
        <f t="shared" si="10"/>
        <v>1.4242000000000001</v>
      </c>
      <c r="G70" s="17">
        <f t="shared" si="11"/>
        <v>0.44327999999999995</v>
      </c>
    </row>
    <row r="71" spans="5:7" x14ac:dyDescent="0.25">
      <c r="E71" s="16">
        <v>0.69</v>
      </c>
      <c r="F71" s="15">
        <f t="shared" si="10"/>
        <v>1.4256</v>
      </c>
      <c r="G71" s="17">
        <f t="shared" si="11"/>
        <v>0.44148999999999999</v>
      </c>
    </row>
    <row r="72" spans="5:7" x14ac:dyDescent="0.25">
      <c r="E72" s="16">
        <v>0.7</v>
      </c>
      <c r="F72" s="15">
        <f t="shared" si="10"/>
        <v>1.427</v>
      </c>
      <c r="G72" s="17">
        <f t="shared" si="11"/>
        <v>0.43969999999999998</v>
      </c>
    </row>
    <row r="73" spans="5:7" x14ac:dyDescent="0.25">
      <c r="E73" s="16">
        <v>0.71</v>
      </c>
      <c r="F73" s="15">
        <f t="shared" ref="F73:F82" si="12">B$21+(B$22-B$21)*(($E73-$A$21)/($A$22-$A$21))</f>
        <v>1.42855</v>
      </c>
      <c r="G73" s="17">
        <f t="shared" ref="G73:G82" si="13">C$21+(C$22-C$21)*(($E73-$A$21)/($A$22-$A$21))</f>
        <v>0.43809999999999999</v>
      </c>
    </row>
    <row r="74" spans="5:7" x14ac:dyDescent="0.25">
      <c r="E74" s="16">
        <v>0.72</v>
      </c>
      <c r="F74" s="15">
        <f t="shared" si="12"/>
        <v>1.4300999999999999</v>
      </c>
      <c r="G74" s="17">
        <f t="shared" si="13"/>
        <v>0.4365</v>
      </c>
    </row>
    <row r="75" spans="5:7" x14ac:dyDescent="0.25">
      <c r="E75" s="16">
        <v>0.73</v>
      </c>
      <c r="F75" s="15">
        <f t="shared" si="12"/>
        <v>1.4316500000000001</v>
      </c>
      <c r="G75" s="17">
        <f t="shared" si="13"/>
        <v>0.43490000000000001</v>
      </c>
    </row>
    <row r="76" spans="5:7" x14ac:dyDescent="0.25">
      <c r="E76" s="16">
        <v>0.74</v>
      </c>
      <c r="F76" s="15">
        <f t="shared" si="12"/>
        <v>1.4332</v>
      </c>
      <c r="G76" s="17">
        <f t="shared" si="13"/>
        <v>0.43330000000000002</v>
      </c>
    </row>
    <row r="77" spans="5:7" x14ac:dyDescent="0.25">
      <c r="E77" s="16">
        <v>0.75</v>
      </c>
      <c r="F77" s="15">
        <f t="shared" si="12"/>
        <v>1.43475</v>
      </c>
      <c r="G77" s="17">
        <f t="shared" si="13"/>
        <v>0.43169999999999997</v>
      </c>
    </row>
    <row r="78" spans="5:7" x14ac:dyDescent="0.25">
      <c r="E78" s="16">
        <v>0.76</v>
      </c>
      <c r="F78" s="15">
        <f t="shared" si="12"/>
        <v>1.4362999999999999</v>
      </c>
      <c r="G78" s="17">
        <f t="shared" si="13"/>
        <v>0.43009999999999998</v>
      </c>
    </row>
    <row r="79" spans="5:7" x14ac:dyDescent="0.25">
      <c r="E79" s="16">
        <v>0.77</v>
      </c>
      <c r="F79" s="15">
        <f t="shared" si="12"/>
        <v>1.4378499999999999</v>
      </c>
      <c r="G79" s="17">
        <f t="shared" si="13"/>
        <v>0.42849999999999999</v>
      </c>
    </row>
    <row r="80" spans="5:7" x14ac:dyDescent="0.25">
      <c r="E80" s="16">
        <v>0.78</v>
      </c>
      <c r="F80" s="15">
        <f t="shared" si="12"/>
        <v>1.4394</v>
      </c>
      <c r="G80" s="17">
        <f t="shared" si="13"/>
        <v>0.4269</v>
      </c>
    </row>
    <row r="81" spans="5:7" x14ac:dyDescent="0.25">
      <c r="E81" s="16">
        <v>0.79</v>
      </c>
      <c r="F81" s="15">
        <f t="shared" si="12"/>
        <v>1.44095</v>
      </c>
      <c r="G81" s="17">
        <f t="shared" si="13"/>
        <v>0.42530000000000001</v>
      </c>
    </row>
    <row r="82" spans="5:7" x14ac:dyDescent="0.25">
      <c r="E82" s="16">
        <v>0.8</v>
      </c>
      <c r="F82" s="15">
        <f t="shared" si="12"/>
        <v>1.4424999999999999</v>
      </c>
      <c r="G82" s="17">
        <f t="shared" si="13"/>
        <v>0.42370000000000002</v>
      </c>
    </row>
    <row r="83" spans="5:7" x14ac:dyDescent="0.25">
      <c r="E83" s="16">
        <v>0.81</v>
      </c>
      <c r="F83" s="15">
        <f t="shared" ref="F83:F92" si="14">B$22+(B$23-B$22)*(($E83-$A$22)/($A$23-$A$22))</f>
        <v>1.44417</v>
      </c>
      <c r="G83" s="17">
        <f t="shared" ref="G83:G92" si="15">C$22+(C$23-C$22)*(($E83-$A$22)/($A$23-$A$22))</f>
        <v>0.42225000000000001</v>
      </c>
    </row>
    <row r="84" spans="5:7" x14ac:dyDescent="0.25">
      <c r="E84" s="16">
        <v>0.82</v>
      </c>
      <c r="F84" s="15">
        <f t="shared" si="14"/>
        <v>1.44584</v>
      </c>
      <c r="G84" s="17">
        <f t="shared" si="15"/>
        <v>0.42080000000000001</v>
      </c>
    </row>
    <row r="85" spans="5:7" x14ac:dyDescent="0.25">
      <c r="E85" s="16">
        <v>0.83</v>
      </c>
      <c r="F85" s="15">
        <f t="shared" si="14"/>
        <v>1.4475099999999999</v>
      </c>
      <c r="G85" s="17">
        <f t="shared" si="15"/>
        <v>0.41935</v>
      </c>
    </row>
    <row r="86" spans="5:7" x14ac:dyDescent="0.25">
      <c r="E86" s="16">
        <v>0.84</v>
      </c>
      <c r="F86" s="15">
        <f t="shared" si="14"/>
        <v>1.4491799999999999</v>
      </c>
      <c r="G86" s="17">
        <f t="shared" si="15"/>
        <v>0.41790000000000005</v>
      </c>
    </row>
    <row r="87" spans="5:7" x14ac:dyDescent="0.25">
      <c r="E87" s="16">
        <v>0.85</v>
      </c>
      <c r="F87" s="15">
        <f t="shared" si="14"/>
        <v>1.45085</v>
      </c>
      <c r="G87" s="17">
        <f t="shared" si="15"/>
        <v>0.41645000000000004</v>
      </c>
    </row>
    <row r="88" spans="5:7" x14ac:dyDescent="0.25">
      <c r="E88" s="16">
        <v>0.86</v>
      </c>
      <c r="F88" s="15">
        <f t="shared" si="14"/>
        <v>1.45252</v>
      </c>
      <c r="G88" s="17">
        <f t="shared" si="15"/>
        <v>0.41500000000000004</v>
      </c>
    </row>
    <row r="89" spans="5:7" x14ac:dyDescent="0.25">
      <c r="E89" s="16">
        <v>0.87</v>
      </c>
      <c r="F89" s="15">
        <f t="shared" si="14"/>
        <v>1.4541900000000001</v>
      </c>
      <c r="G89" s="17">
        <f t="shared" si="15"/>
        <v>0.41355000000000003</v>
      </c>
    </row>
    <row r="90" spans="5:7" x14ac:dyDescent="0.25">
      <c r="E90" s="16">
        <v>0.88</v>
      </c>
      <c r="F90" s="15">
        <f t="shared" si="14"/>
        <v>1.4558599999999999</v>
      </c>
      <c r="G90" s="17">
        <f t="shared" si="15"/>
        <v>0.41210000000000002</v>
      </c>
    </row>
    <row r="91" spans="5:7" x14ac:dyDescent="0.25">
      <c r="E91" s="16">
        <v>0.89</v>
      </c>
      <c r="F91" s="15">
        <f t="shared" si="14"/>
        <v>1.45753</v>
      </c>
      <c r="G91" s="17">
        <f t="shared" si="15"/>
        <v>0.41065000000000002</v>
      </c>
    </row>
    <row r="92" spans="5:7" x14ac:dyDescent="0.25">
      <c r="E92" s="16">
        <v>0.9</v>
      </c>
      <c r="F92" s="15">
        <f t="shared" si="14"/>
        <v>1.4592000000000001</v>
      </c>
      <c r="G92" s="17">
        <f t="shared" si="15"/>
        <v>0.40920000000000001</v>
      </c>
    </row>
    <row r="93" spans="5:7" x14ac:dyDescent="0.25">
      <c r="E93" s="16">
        <v>0.91</v>
      </c>
      <c r="F93" s="15">
        <f t="shared" ref="F93:F102" si="16">B$23+(B$24-B$23)*(($E93-$A$23)/($A$24-$A$23))</f>
        <v>1.46086</v>
      </c>
      <c r="G93" s="17">
        <f t="shared" ref="G93:G102" si="17">C$23+(C$24-C$23)*(($E93-$A$23)/($A$24-$A$23))</f>
        <v>0.40787000000000001</v>
      </c>
    </row>
    <row r="94" spans="5:7" x14ac:dyDescent="0.25">
      <c r="E94" s="16">
        <v>0.92</v>
      </c>
      <c r="F94" s="15">
        <f t="shared" si="16"/>
        <v>1.46252</v>
      </c>
      <c r="G94" s="17">
        <f t="shared" si="17"/>
        <v>0.40654000000000001</v>
      </c>
    </row>
    <row r="95" spans="5:7" x14ac:dyDescent="0.25">
      <c r="E95" s="16">
        <v>0.93</v>
      </c>
      <c r="F95" s="15">
        <f t="shared" si="16"/>
        <v>1.46418</v>
      </c>
      <c r="G95" s="17">
        <f t="shared" si="17"/>
        <v>0.40521000000000001</v>
      </c>
    </row>
    <row r="96" spans="5:7" x14ac:dyDescent="0.25">
      <c r="E96" s="16">
        <v>0.94</v>
      </c>
      <c r="F96" s="15">
        <f t="shared" si="16"/>
        <v>1.46584</v>
      </c>
      <c r="G96" s="17">
        <f t="shared" si="17"/>
        <v>0.40388000000000002</v>
      </c>
    </row>
    <row r="97" spans="5:7" x14ac:dyDescent="0.25">
      <c r="E97" s="16">
        <v>0.95</v>
      </c>
      <c r="F97" s="15">
        <f t="shared" si="16"/>
        <v>1.4675</v>
      </c>
      <c r="G97" s="17">
        <f t="shared" si="17"/>
        <v>0.40255000000000002</v>
      </c>
    </row>
    <row r="98" spans="5:7" x14ac:dyDescent="0.25">
      <c r="E98" s="16">
        <v>0.96</v>
      </c>
      <c r="F98" s="15">
        <f t="shared" si="16"/>
        <v>1.46916</v>
      </c>
      <c r="G98" s="17">
        <f t="shared" si="17"/>
        <v>0.40122000000000002</v>
      </c>
    </row>
    <row r="99" spans="5:7" x14ac:dyDescent="0.25">
      <c r="E99" s="16">
        <v>0.97</v>
      </c>
      <c r="F99" s="15">
        <f t="shared" si="16"/>
        <v>1.47082</v>
      </c>
      <c r="G99" s="17">
        <f t="shared" si="17"/>
        <v>0.39988999999999997</v>
      </c>
    </row>
    <row r="100" spans="5:7" x14ac:dyDescent="0.25">
      <c r="E100" s="16">
        <v>0.98</v>
      </c>
      <c r="F100" s="15">
        <f t="shared" si="16"/>
        <v>1.47248</v>
      </c>
      <c r="G100" s="17">
        <f t="shared" si="17"/>
        <v>0.39855999999999997</v>
      </c>
    </row>
    <row r="101" spans="5:7" x14ac:dyDescent="0.25">
      <c r="E101" s="16">
        <v>0.99</v>
      </c>
      <c r="F101" s="15">
        <f t="shared" si="16"/>
        <v>1.47414</v>
      </c>
      <c r="G101" s="17">
        <f t="shared" si="17"/>
        <v>0.39722999999999997</v>
      </c>
    </row>
    <row r="102" spans="5:7" x14ac:dyDescent="0.25">
      <c r="E102" s="16">
        <v>1</v>
      </c>
      <c r="F102" s="15">
        <f t="shared" si="16"/>
        <v>1.4758</v>
      </c>
      <c r="G102" s="17">
        <f t="shared" si="17"/>
        <v>0.39589999999999997</v>
      </c>
    </row>
    <row r="103" spans="5:7" x14ac:dyDescent="0.25">
      <c r="E103" s="16">
        <v>1.01</v>
      </c>
      <c r="F103" s="15">
        <f t="shared" ref="F103:F122" si="18">B$24+(B$25-B$24)*(($E103-$A$24)/($A$25-$A$24))</f>
        <v>1.4778</v>
      </c>
      <c r="G103" s="17">
        <f t="shared" ref="G103:G122" si="19">C$24+(C$25-C$24)*(($E103-$A$24)/($A$25-$A$24))</f>
        <v>0.39470999999999995</v>
      </c>
    </row>
    <row r="104" spans="5:7" x14ac:dyDescent="0.25">
      <c r="E104" s="16">
        <v>1.02</v>
      </c>
      <c r="F104" s="15">
        <f t="shared" si="18"/>
        <v>1.4798</v>
      </c>
      <c r="G104" s="17">
        <f t="shared" si="19"/>
        <v>0.39351999999999998</v>
      </c>
    </row>
    <row r="105" spans="5:7" x14ac:dyDescent="0.25">
      <c r="E105" s="16">
        <v>1.03</v>
      </c>
      <c r="F105" s="15">
        <f t="shared" si="18"/>
        <v>1.4818</v>
      </c>
      <c r="G105" s="17">
        <f t="shared" si="19"/>
        <v>0.39232999999999996</v>
      </c>
    </row>
    <row r="106" spans="5:7" x14ac:dyDescent="0.25">
      <c r="E106" s="16">
        <v>1.04</v>
      </c>
      <c r="F106" s="15">
        <f t="shared" si="18"/>
        <v>1.4838</v>
      </c>
      <c r="G106" s="17">
        <f t="shared" si="19"/>
        <v>0.39113999999999999</v>
      </c>
    </row>
    <row r="107" spans="5:7" x14ac:dyDescent="0.25">
      <c r="E107" s="16">
        <v>1.05</v>
      </c>
      <c r="F107" s="15">
        <f t="shared" si="18"/>
        <v>1.4858</v>
      </c>
      <c r="G107" s="17">
        <f t="shared" si="19"/>
        <v>0.38994999999999996</v>
      </c>
    </row>
    <row r="108" spans="5:7" x14ac:dyDescent="0.25">
      <c r="E108" s="16">
        <v>1.06</v>
      </c>
      <c r="F108" s="15">
        <f t="shared" si="18"/>
        <v>1.4878</v>
      </c>
      <c r="G108" s="17">
        <f t="shared" si="19"/>
        <v>0.38875999999999999</v>
      </c>
    </row>
    <row r="109" spans="5:7" x14ac:dyDescent="0.25">
      <c r="E109" s="16">
        <v>1.07</v>
      </c>
      <c r="F109" s="15">
        <f t="shared" si="18"/>
        <v>1.4898</v>
      </c>
      <c r="G109" s="17">
        <f t="shared" si="19"/>
        <v>0.38756999999999997</v>
      </c>
    </row>
    <row r="110" spans="5:7" x14ac:dyDescent="0.25">
      <c r="E110" s="16">
        <v>1.08</v>
      </c>
      <c r="F110" s="15">
        <f t="shared" si="18"/>
        <v>1.4918</v>
      </c>
      <c r="G110" s="17">
        <f t="shared" si="19"/>
        <v>0.38637999999999995</v>
      </c>
    </row>
    <row r="111" spans="5:7" x14ac:dyDescent="0.25">
      <c r="E111" s="16">
        <v>1.0900000000000001</v>
      </c>
      <c r="F111" s="15">
        <f t="shared" si="18"/>
        <v>1.4938</v>
      </c>
      <c r="G111" s="17">
        <f t="shared" si="19"/>
        <v>0.38518999999999998</v>
      </c>
    </row>
    <row r="112" spans="5:7" x14ac:dyDescent="0.25">
      <c r="E112" s="16">
        <v>1.1000000000000001</v>
      </c>
      <c r="F112" s="15">
        <f t="shared" si="18"/>
        <v>1.4958</v>
      </c>
      <c r="G112" s="17">
        <f t="shared" si="19"/>
        <v>0.38399999999999995</v>
      </c>
    </row>
    <row r="113" spans="5:7" x14ac:dyDescent="0.25">
      <c r="E113" s="16">
        <v>1.1100000000000001</v>
      </c>
      <c r="F113" s="15">
        <f t="shared" si="18"/>
        <v>1.4978</v>
      </c>
      <c r="G113" s="17">
        <f t="shared" si="19"/>
        <v>0.38280999999999998</v>
      </c>
    </row>
    <row r="114" spans="5:7" x14ac:dyDescent="0.25">
      <c r="E114" s="16">
        <v>1.1200000000000001</v>
      </c>
      <c r="F114" s="15">
        <f t="shared" si="18"/>
        <v>1.4998</v>
      </c>
      <c r="G114" s="17">
        <f t="shared" si="19"/>
        <v>0.38161999999999996</v>
      </c>
    </row>
    <row r="115" spans="5:7" x14ac:dyDescent="0.25">
      <c r="E115" s="16">
        <v>1.1299999999999999</v>
      </c>
      <c r="F115" s="15">
        <f t="shared" si="18"/>
        <v>1.5018</v>
      </c>
      <c r="G115" s="17">
        <f t="shared" si="19"/>
        <v>0.38042999999999999</v>
      </c>
    </row>
    <row r="116" spans="5:7" x14ac:dyDescent="0.25">
      <c r="E116" s="16">
        <v>1.1399999999999999</v>
      </c>
      <c r="F116" s="15">
        <f t="shared" si="18"/>
        <v>1.5038</v>
      </c>
      <c r="G116" s="17">
        <f t="shared" si="19"/>
        <v>0.37923999999999997</v>
      </c>
    </row>
    <row r="117" spans="5:7" x14ac:dyDescent="0.25">
      <c r="E117" s="16">
        <v>1.1499999999999999</v>
      </c>
      <c r="F117" s="15">
        <f t="shared" si="18"/>
        <v>1.5058</v>
      </c>
      <c r="G117" s="17">
        <f t="shared" si="19"/>
        <v>0.37805</v>
      </c>
    </row>
    <row r="118" spans="5:7" x14ac:dyDescent="0.25">
      <c r="E118" s="16">
        <v>1.1599999999999999</v>
      </c>
      <c r="F118" s="15">
        <f t="shared" si="18"/>
        <v>1.5078</v>
      </c>
      <c r="G118" s="17">
        <f t="shared" si="19"/>
        <v>0.37685999999999997</v>
      </c>
    </row>
    <row r="119" spans="5:7" x14ac:dyDescent="0.25">
      <c r="E119" s="16">
        <v>1.17</v>
      </c>
      <c r="F119" s="15">
        <f t="shared" si="18"/>
        <v>1.5098</v>
      </c>
      <c r="G119" s="17">
        <f t="shared" si="19"/>
        <v>0.37567</v>
      </c>
    </row>
    <row r="120" spans="5:7" x14ac:dyDescent="0.25">
      <c r="E120" s="16">
        <v>1.18</v>
      </c>
      <c r="F120" s="15">
        <f t="shared" si="18"/>
        <v>1.5118</v>
      </c>
      <c r="G120" s="17">
        <f t="shared" si="19"/>
        <v>0.37447999999999998</v>
      </c>
    </row>
    <row r="121" spans="5:7" x14ac:dyDescent="0.25">
      <c r="E121" s="16">
        <v>1.19</v>
      </c>
      <c r="F121" s="15">
        <f t="shared" si="18"/>
        <v>1.5138</v>
      </c>
      <c r="G121" s="17">
        <f t="shared" si="19"/>
        <v>0.37329000000000001</v>
      </c>
    </row>
    <row r="122" spans="5:7" x14ac:dyDescent="0.25">
      <c r="E122" s="16">
        <v>1.2</v>
      </c>
      <c r="F122" s="15">
        <f t="shared" si="18"/>
        <v>1.5158</v>
      </c>
      <c r="G122" s="17">
        <f t="shared" si="19"/>
        <v>0.37209999999999999</v>
      </c>
    </row>
    <row r="123" spans="5:7" x14ac:dyDescent="0.25">
      <c r="E123" s="16">
        <v>1.21</v>
      </c>
      <c r="F123" s="15">
        <f t="shared" ref="F123:F142" si="20">B$25+(B$26-B$25)*(($E123-$A$25)/($A$26-$A$25))</f>
        <v>1.51776</v>
      </c>
      <c r="G123" s="17">
        <f t="shared" ref="G123:G142" si="21">C$25+(C$26-C$25)*(($E123-$A$25)/($A$26-$A$25))</f>
        <v>0.37106499999999998</v>
      </c>
    </row>
    <row r="124" spans="5:7" x14ac:dyDescent="0.25">
      <c r="E124" s="16">
        <v>1.22</v>
      </c>
      <c r="F124" s="15">
        <f t="shared" si="20"/>
        <v>1.51972</v>
      </c>
      <c r="G124" s="17">
        <f t="shared" si="21"/>
        <v>0.37002999999999997</v>
      </c>
    </row>
    <row r="125" spans="5:7" x14ac:dyDescent="0.25">
      <c r="E125" s="16">
        <v>1.23</v>
      </c>
      <c r="F125" s="15">
        <f t="shared" si="20"/>
        <v>1.5216799999999999</v>
      </c>
      <c r="G125" s="17">
        <f t="shared" si="21"/>
        <v>0.36899499999999996</v>
      </c>
    </row>
    <row r="126" spans="5:7" x14ac:dyDescent="0.25">
      <c r="E126" s="16">
        <v>1.24</v>
      </c>
      <c r="F126" s="15">
        <f t="shared" si="20"/>
        <v>1.5236400000000001</v>
      </c>
      <c r="G126" s="17">
        <f t="shared" si="21"/>
        <v>0.36796000000000001</v>
      </c>
    </row>
    <row r="127" spans="5:7" x14ac:dyDescent="0.25">
      <c r="E127" s="16">
        <v>1.25</v>
      </c>
      <c r="F127" s="15">
        <f t="shared" si="20"/>
        <v>1.5256000000000001</v>
      </c>
      <c r="G127" s="17">
        <f t="shared" si="21"/>
        <v>0.366925</v>
      </c>
    </row>
    <row r="128" spans="5:7" x14ac:dyDescent="0.25">
      <c r="E128" s="16">
        <v>1.26</v>
      </c>
      <c r="F128" s="15">
        <f t="shared" si="20"/>
        <v>1.52756</v>
      </c>
      <c r="G128" s="17">
        <f t="shared" si="21"/>
        <v>0.36588999999999999</v>
      </c>
    </row>
    <row r="129" spans="5:7" x14ac:dyDescent="0.25">
      <c r="E129" s="16">
        <v>1.27</v>
      </c>
      <c r="F129" s="15">
        <f t="shared" si="20"/>
        <v>1.52952</v>
      </c>
      <c r="G129" s="17">
        <f t="shared" si="21"/>
        <v>0.36485499999999998</v>
      </c>
    </row>
    <row r="130" spans="5:7" x14ac:dyDescent="0.25">
      <c r="E130" s="16">
        <v>1.28</v>
      </c>
      <c r="F130" s="15">
        <f t="shared" si="20"/>
        <v>1.53148</v>
      </c>
      <c r="G130" s="17">
        <f t="shared" si="21"/>
        <v>0.36381999999999998</v>
      </c>
    </row>
    <row r="131" spans="5:7" x14ac:dyDescent="0.25">
      <c r="E131" s="16">
        <v>1.29</v>
      </c>
      <c r="F131" s="15">
        <f t="shared" si="20"/>
        <v>1.5334399999999999</v>
      </c>
      <c r="G131" s="17">
        <f t="shared" si="21"/>
        <v>0.36278499999999997</v>
      </c>
    </row>
    <row r="132" spans="5:7" x14ac:dyDescent="0.25">
      <c r="E132" s="16">
        <v>1.3</v>
      </c>
      <c r="F132" s="15">
        <f t="shared" si="20"/>
        <v>1.5354000000000001</v>
      </c>
      <c r="G132" s="17">
        <f t="shared" si="21"/>
        <v>0.36174999999999996</v>
      </c>
    </row>
    <row r="133" spans="5:7" x14ac:dyDescent="0.25">
      <c r="E133" s="16">
        <v>1.31</v>
      </c>
      <c r="F133" s="15">
        <f t="shared" si="20"/>
        <v>1.5373600000000001</v>
      </c>
      <c r="G133" s="17">
        <f t="shared" si="21"/>
        <v>0.36071499999999995</v>
      </c>
    </row>
    <row r="134" spans="5:7" x14ac:dyDescent="0.25">
      <c r="E134" s="16">
        <v>1.32</v>
      </c>
      <c r="F134" s="15">
        <f t="shared" si="20"/>
        <v>1.53932</v>
      </c>
      <c r="G134" s="17">
        <f t="shared" si="21"/>
        <v>0.35968</v>
      </c>
    </row>
    <row r="135" spans="5:7" x14ac:dyDescent="0.25">
      <c r="E135" s="16">
        <v>1.33</v>
      </c>
      <c r="F135" s="15">
        <f t="shared" si="20"/>
        <v>1.54128</v>
      </c>
      <c r="G135" s="17">
        <f t="shared" si="21"/>
        <v>0.35864499999999999</v>
      </c>
    </row>
    <row r="136" spans="5:7" x14ac:dyDescent="0.25">
      <c r="E136" s="16">
        <v>1.34</v>
      </c>
      <c r="F136" s="15">
        <f t="shared" si="20"/>
        <v>1.5432399999999999</v>
      </c>
      <c r="G136" s="17">
        <f t="shared" si="21"/>
        <v>0.35760999999999998</v>
      </c>
    </row>
    <row r="137" spans="5:7" x14ac:dyDescent="0.25">
      <c r="E137" s="16">
        <v>1.35</v>
      </c>
      <c r="F137" s="15">
        <f t="shared" si="20"/>
        <v>1.5451999999999999</v>
      </c>
      <c r="G137" s="17">
        <f t="shared" si="21"/>
        <v>0.35657499999999998</v>
      </c>
    </row>
    <row r="138" spans="5:7" x14ac:dyDescent="0.25">
      <c r="E138" s="16">
        <v>1.36</v>
      </c>
      <c r="F138" s="15">
        <f t="shared" si="20"/>
        <v>1.5471600000000001</v>
      </c>
      <c r="G138" s="17">
        <f t="shared" si="21"/>
        <v>0.35553999999999997</v>
      </c>
    </row>
    <row r="139" spans="5:7" x14ac:dyDescent="0.25">
      <c r="E139" s="16">
        <v>1.37</v>
      </c>
      <c r="F139" s="15">
        <f t="shared" si="20"/>
        <v>1.5491200000000001</v>
      </c>
      <c r="G139" s="17">
        <f t="shared" si="21"/>
        <v>0.35450499999999996</v>
      </c>
    </row>
    <row r="140" spans="5:7" x14ac:dyDescent="0.25">
      <c r="E140" s="16">
        <v>1.38</v>
      </c>
      <c r="F140" s="15">
        <f t="shared" si="20"/>
        <v>1.55108</v>
      </c>
      <c r="G140" s="17">
        <f t="shared" si="21"/>
        <v>0.35347000000000001</v>
      </c>
    </row>
    <row r="141" spans="5:7" x14ac:dyDescent="0.25">
      <c r="E141" s="16">
        <v>1.39</v>
      </c>
      <c r="F141" s="15">
        <f t="shared" si="20"/>
        <v>1.55304</v>
      </c>
      <c r="G141" s="17">
        <f t="shared" si="21"/>
        <v>0.352435</v>
      </c>
    </row>
    <row r="142" spans="5:7" x14ac:dyDescent="0.25">
      <c r="E142" s="16">
        <v>1.4</v>
      </c>
      <c r="F142" s="15">
        <f t="shared" si="20"/>
        <v>1.5549999999999999</v>
      </c>
      <c r="G142" s="17">
        <f t="shared" si="21"/>
        <v>0.35139999999999999</v>
      </c>
    </row>
    <row r="143" spans="5:7" x14ac:dyDescent="0.25">
      <c r="E143" s="16">
        <v>1.41</v>
      </c>
      <c r="F143" s="15">
        <f t="shared" ref="F143:F162" si="22">B$26+(B$27-B$26)*(($E143-$A$26)/($A$27-$A$26))</f>
        <v>1.5570299999999999</v>
      </c>
      <c r="G143" s="17">
        <f t="shared" ref="G143:G162" si="23">C$26+(C$27-C$26)*(($E143-$A$26)/($A$27-$A$26))</f>
        <v>0.35048000000000001</v>
      </c>
    </row>
    <row r="144" spans="5:7" x14ac:dyDescent="0.25">
      <c r="E144" s="16">
        <v>1.42</v>
      </c>
      <c r="F144" s="15">
        <f t="shared" si="22"/>
        <v>1.5590599999999999</v>
      </c>
      <c r="G144" s="17">
        <f t="shared" si="23"/>
        <v>0.34955999999999998</v>
      </c>
    </row>
    <row r="145" spans="5:7" x14ac:dyDescent="0.25">
      <c r="E145" s="16">
        <v>1.43</v>
      </c>
      <c r="F145" s="15">
        <f t="shared" si="22"/>
        <v>1.5610899999999999</v>
      </c>
      <c r="G145" s="17">
        <f t="shared" si="23"/>
        <v>0.34864000000000001</v>
      </c>
    </row>
    <row r="146" spans="5:7" x14ac:dyDescent="0.25">
      <c r="E146" s="16">
        <v>1.44</v>
      </c>
      <c r="F146" s="15">
        <f t="shared" si="22"/>
        <v>1.5631199999999998</v>
      </c>
      <c r="G146" s="17">
        <f t="shared" si="23"/>
        <v>0.34771999999999997</v>
      </c>
    </row>
    <row r="147" spans="5:7" x14ac:dyDescent="0.25">
      <c r="E147" s="16">
        <v>1.45</v>
      </c>
      <c r="F147" s="15">
        <f t="shared" si="22"/>
        <v>1.56515</v>
      </c>
      <c r="G147" s="17">
        <f t="shared" si="23"/>
        <v>0.3468</v>
      </c>
    </row>
    <row r="148" spans="5:7" x14ac:dyDescent="0.25">
      <c r="E148" s="16">
        <v>1.46</v>
      </c>
      <c r="F148" s="15">
        <f t="shared" si="22"/>
        <v>1.56718</v>
      </c>
      <c r="G148" s="17">
        <f t="shared" si="23"/>
        <v>0.34588000000000002</v>
      </c>
    </row>
    <row r="149" spans="5:7" x14ac:dyDescent="0.25">
      <c r="E149" s="16">
        <v>1.47</v>
      </c>
      <c r="F149" s="15">
        <f t="shared" si="22"/>
        <v>1.56921</v>
      </c>
      <c r="G149" s="17">
        <f t="shared" si="23"/>
        <v>0.34495999999999999</v>
      </c>
    </row>
    <row r="150" spans="5:7" x14ac:dyDescent="0.25">
      <c r="E150" s="16">
        <v>1.48</v>
      </c>
      <c r="F150" s="15">
        <f t="shared" si="22"/>
        <v>1.57124</v>
      </c>
      <c r="G150" s="17">
        <f t="shared" si="23"/>
        <v>0.34404000000000001</v>
      </c>
    </row>
    <row r="151" spans="5:7" x14ac:dyDescent="0.25">
      <c r="E151" s="16">
        <v>1.49</v>
      </c>
      <c r="F151" s="15">
        <f t="shared" si="22"/>
        <v>1.5732699999999999</v>
      </c>
      <c r="G151" s="17">
        <f t="shared" si="23"/>
        <v>0.34311999999999998</v>
      </c>
    </row>
    <row r="152" spans="5:7" x14ac:dyDescent="0.25">
      <c r="E152" s="16">
        <v>1.5</v>
      </c>
      <c r="F152" s="15">
        <f t="shared" si="22"/>
        <v>1.5752999999999999</v>
      </c>
      <c r="G152" s="17">
        <f t="shared" si="23"/>
        <v>0.3422</v>
      </c>
    </row>
    <row r="153" spans="5:7" x14ac:dyDescent="0.25">
      <c r="E153" s="16">
        <v>1.51</v>
      </c>
      <c r="F153" s="15">
        <f t="shared" si="22"/>
        <v>1.5773299999999999</v>
      </c>
      <c r="G153" s="17">
        <f t="shared" si="23"/>
        <v>0.34128000000000003</v>
      </c>
    </row>
    <row r="154" spans="5:7" x14ac:dyDescent="0.25">
      <c r="E154" s="16">
        <v>1.52</v>
      </c>
      <c r="F154" s="15">
        <f t="shared" si="22"/>
        <v>1.5793599999999999</v>
      </c>
      <c r="G154" s="17">
        <f t="shared" si="23"/>
        <v>0.34036</v>
      </c>
    </row>
    <row r="155" spans="5:7" x14ac:dyDescent="0.25">
      <c r="E155" s="16">
        <v>1.53</v>
      </c>
      <c r="F155" s="15">
        <f t="shared" si="22"/>
        <v>1.5813899999999999</v>
      </c>
      <c r="G155" s="17">
        <f t="shared" si="23"/>
        <v>0.33944000000000002</v>
      </c>
    </row>
    <row r="156" spans="5:7" x14ac:dyDescent="0.25">
      <c r="E156" s="16">
        <v>1.54</v>
      </c>
      <c r="F156" s="15">
        <f t="shared" si="22"/>
        <v>1.5834199999999998</v>
      </c>
      <c r="G156" s="17">
        <f t="shared" si="23"/>
        <v>0.33851999999999999</v>
      </c>
    </row>
    <row r="157" spans="5:7" x14ac:dyDescent="0.25">
      <c r="E157" s="16">
        <v>1.55</v>
      </c>
      <c r="F157" s="15">
        <f t="shared" si="22"/>
        <v>1.5854499999999998</v>
      </c>
      <c r="G157" s="17">
        <f t="shared" si="23"/>
        <v>0.33760000000000001</v>
      </c>
    </row>
    <row r="158" spans="5:7" x14ac:dyDescent="0.25">
      <c r="E158" s="16">
        <v>1.56</v>
      </c>
      <c r="F158" s="15">
        <f t="shared" si="22"/>
        <v>1.58748</v>
      </c>
      <c r="G158" s="17">
        <f t="shared" si="23"/>
        <v>0.33668000000000003</v>
      </c>
    </row>
    <row r="159" spans="5:7" x14ac:dyDescent="0.25">
      <c r="E159" s="16">
        <v>1.57</v>
      </c>
      <c r="F159" s="15">
        <f t="shared" si="22"/>
        <v>1.58951</v>
      </c>
      <c r="G159" s="17">
        <f t="shared" si="23"/>
        <v>0.33576</v>
      </c>
    </row>
    <row r="160" spans="5:7" x14ac:dyDescent="0.25">
      <c r="E160" s="16">
        <v>1.58</v>
      </c>
      <c r="F160" s="15">
        <f t="shared" si="22"/>
        <v>1.59154</v>
      </c>
      <c r="G160" s="17">
        <f t="shared" si="23"/>
        <v>0.33484000000000003</v>
      </c>
    </row>
    <row r="161" spans="5:7" x14ac:dyDescent="0.25">
      <c r="E161" s="16">
        <v>1.59</v>
      </c>
      <c r="F161" s="15">
        <f t="shared" si="22"/>
        <v>1.5935699999999999</v>
      </c>
      <c r="G161" s="17">
        <f t="shared" si="23"/>
        <v>0.33391999999999999</v>
      </c>
    </row>
    <row r="162" spans="5:7" x14ac:dyDescent="0.25">
      <c r="E162" s="16">
        <v>1.6</v>
      </c>
      <c r="F162" s="15">
        <f t="shared" si="22"/>
        <v>1.5955999999999999</v>
      </c>
      <c r="G162" s="17">
        <f t="shared" si="23"/>
        <v>0.33300000000000002</v>
      </c>
    </row>
    <row r="163" spans="5:7" x14ac:dyDescent="0.25">
      <c r="E163" s="16">
        <v>1.61</v>
      </c>
      <c r="F163" s="15">
        <f t="shared" ref="F163:F182" si="24">B$27+(B$28-B$27)*(($E163-$A$27)/($A$28-$A$27))</f>
        <v>1.597685</v>
      </c>
      <c r="G163" s="17">
        <f t="shared" ref="G163:G182" si="25">C$27+(C$28-C$27)*(($E163-$A$27)/($A$28-$A$27))</f>
        <v>0.332175</v>
      </c>
    </row>
    <row r="164" spans="5:7" x14ac:dyDescent="0.25">
      <c r="E164" s="16">
        <v>1.62</v>
      </c>
      <c r="F164" s="15">
        <f t="shared" si="24"/>
        <v>1.5997699999999999</v>
      </c>
      <c r="G164" s="17">
        <f t="shared" si="25"/>
        <v>0.33135000000000003</v>
      </c>
    </row>
    <row r="165" spans="5:7" x14ac:dyDescent="0.25">
      <c r="E165" s="16">
        <v>1.63</v>
      </c>
      <c r="F165" s="15">
        <f t="shared" si="24"/>
        <v>1.6018549999999998</v>
      </c>
      <c r="G165" s="17">
        <f t="shared" si="25"/>
        <v>0.33052500000000001</v>
      </c>
    </row>
    <row r="166" spans="5:7" x14ac:dyDescent="0.25">
      <c r="E166" s="16">
        <v>1.64</v>
      </c>
      <c r="F166" s="15">
        <f t="shared" si="24"/>
        <v>1.6039399999999999</v>
      </c>
      <c r="G166" s="17">
        <f t="shared" si="25"/>
        <v>0.32970000000000005</v>
      </c>
    </row>
    <row r="167" spans="5:7" x14ac:dyDescent="0.25">
      <c r="E167" s="16">
        <v>1.65</v>
      </c>
      <c r="F167" s="15">
        <f t="shared" si="24"/>
        <v>1.6060249999999998</v>
      </c>
      <c r="G167" s="17">
        <f t="shared" si="25"/>
        <v>0.32887500000000003</v>
      </c>
    </row>
    <row r="168" spans="5:7" x14ac:dyDescent="0.25">
      <c r="E168" s="16">
        <v>1.66</v>
      </c>
      <c r="F168" s="15">
        <f t="shared" si="24"/>
        <v>1.6081099999999999</v>
      </c>
      <c r="G168" s="17">
        <f t="shared" si="25"/>
        <v>0.32805000000000001</v>
      </c>
    </row>
    <row r="169" spans="5:7" x14ac:dyDescent="0.25">
      <c r="E169" s="16">
        <v>1.67</v>
      </c>
      <c r="F169" s="15">
        <f t="shared" si="24"/>
        <v>1.6101949999999998</v>
      </c>
      <c r="G169" s="17">
        <f t="shared" si="25"/>
        <v>0.32722500000000004</v>
      </c>
    </row>
    <row r="170" spans="5:7" x14ac:dyDescent="0.25">
      <c r="E170" s="16">
        <v>1.68</v>
      </c>
      <c r="F170" s="15">
        <f t="shared" si="24"/>
        <v>1.6122799999999999</v>
      </c>
      <c r="G170" s="17">
        <f t="shared" si="25"/>
        <v>0.32640000000000002</v>
      </c>
    </row>
    <row r="171" spans="5:7" x14ac:dyDescent="0.25">
      <c r="E171" s="16">
        <v>1.69</v>
      </c>
      <c r="F171" s="15">
        <f t="shared" si="24"/>
        <v>1.6143649999999998</v>
      </c>
      <c r="G171" s="17">
        <f t="shared" si="25"/>
        <v>0.325575</v>
      </c>
    </row>
    <row r="172" spans="5:7" x14ac:dyDescent="0.25">
      <c r="E172" s="16">
        <v>1.7</v>
      </c>
      <c r="F172" s="15">
        <f t="shared" si="24"/>
        <v>1.6164499999999999</v>
      </c>
      <c r="G172" s="17">
        <f t="shared" si="25"/>
        <v>0.32475000000000004</v>
      </c>
    </row>
    <row r="173" spans="5:7" x14ac:dyDescent="0.25">
      <c r="E173" s="16">
        <v>1.71</v>
      </c>
      <c r="F173" s="15">
        <f t="shared" si="24"/>
        <v>1.6185349999999998</v>
      </c>
      <c r="G173" s="17">
        <f t="shared" si="25"/>
        <v>0.32392500000000002</v>
      </c>
    </row>
    <row r="174" spans="5:7" x14ac:dyDescent="0.25">
      <c r="E174" s="16">
        <v>1.72</v>
      </c>
      <c r="F174" s="15">
        <f t="shared" si="24"/>
        <v>1.6206199999999999</v>
      </c>
      <c r="G174" s="17">
        <f t="shared" si="25"/>
        <v>0.3231</v>
      </c>
    </row>
    <row r="175" spans="5:7" x14ac:dyDescent="0.25">
      <c r="E175" s="16">
        <v>1.73</v>
      </c>
      <c r="F175" s="15">
        <f t="shared" si="24"/>
        <v>1.6227049999999998</v>
      </c>
      <c r="G175" s="17">
        <f t="shared" si="25"/>
        <v>0.32227500000000003</v>
      </c>
    </row>
    <row r="176" spans="5:7" x14ac:dyDescent="0.25">
      <c r="E176" s="16">
        <v>1.74</v>
      </c>
      <c r="F176" s="15">
        <f t="shared" si="24"/>
        <v>1.62479</v>
      </c>
      <c r="G176" s="17">
        <f t="shared" si="25"/>
        <v>0.32145000000000001</v>
      </c>
    </row>
    <row r="177" spans="5:7" x14ac:dyDescent="0.25">
      <c r="E177" s="16">
        <v>1.75</v>
      </c>
      <c r="F177" s="15">
        <f t="shared" si="24"/>
        <v>1.6268749999999998</v>
      </c>
      <c r="G177" s="17">
        <f t="shared" si="25"/>
        <v>0.32062499999999999</v>
      </c>
    </row>
    <row r="178" spans="5:7" x14ac:dyDescent="0.25">
      <c r="E178" s="16">
        <v>1.76</v>
      </c>
      <c r="F178" s="15">
        <f t="shared" si="24"/>
        <v>1.62896</v>
      </c>
      <c r="G178" s="17">
        <f t="shared" si="25"/>
        <v>0.31980000000000003</v>
      </c>
    </row>
    <row r="179" spans="5:7" x14ac:dyDescent="0.25">
      <c r="E179" s="16">
        <v>1.77</v>
      </c>
      <c r="F179" s="15">
        <f t="shared" si="24"/>
        <v>1.6310449999999999</v>
      </c>
      <c r="G179" s="17">
        <f t="shared" si="25"/>
        <v>0.31897500000000001</v>
      </c>
    </row>
    <row r="180" spans="5:7" x14ac:dyDescent="0.25">
      <c r="E180" s="16">
        <v>1.78</v>
      </c>
      <c r="F180" s="15">
        <f t="shared" si="24"/>
        <v>1.63313</v>
      </c>
      <c r="G180" s="17">
        <f t="shared" si="25"/>
        <v>0.31814999999999999</v>
      </c>
    </row>
    <row r="181" spans="5:7" x14ac:dyDescent="0.25">
      <c r="E181" s="16">
        <v>1.79</v>
      </c>
      <c r="F181" s="15">
        <f t="shared" si="24"/>
        <v>1.6352150000000001</v>
      </c>
      <c r="G181" s="17">
        <f t="shared" si="25"/>
        <v>0.31732500000000002</v>
      </c>
    </row>
    <row r="182" spans="5:7" x14ac:dyDescent="0.25">
      <c r="E182" s="16">
        <v>1.8</v>
      </c>
      <c r="F182" s="15">
        <f t="shared" si="24"/>
        <v>1.6373</v>
      </c>
      <c r="G182" s="17">
        <f t="shared" si="25"/>
        <v>0.3165</v>
      </c>
    </row>
    <row r="183" spans="5:7" x14ac:dyDescent="0.25">
      <c r="E183" s="16">
        <v>1.81</v>
      </c>
      <c r="F183" s="15">
        <f t="shared" ref="F183:F202" si="26">B$28+(B$29-B$28)*(($E183-$A$28)/($A$29-$A$28))</f>
        <v>1.6394299999999999</v>
      </c>
      <c r="G183" s="17">
        <f t="shared" ref="G183:G202" si="27">C$28+(C$29-C$28)*(($E183-$A$28)/($A$29-$A$28))</f>
        <v>0.31575500000000001</v>
      </c>
    </row>
    <row r="184" spans="5:7" x14ac:dyDescent="0.25">
      <c r="E184" s="16">
        <v>1.82</v>
      </c>
      <c r="F184" s="15">
        <f t="shared" si="26"/>
        <v>1.6415599999999999</v>
      </c>
      <c r="G184" s="17">
        <f t="shared" si="27"/>
        <v>0.31501000000000001</v>
      </c>
    </row>
    <row r="185" spans="5:7" x14ac:dyDescent="0.25">
      <c r="E185" s="16">
        <v>1.83</v>
      </c>
      <c r="F185" s="15">
        <f t="shared" si="26"/>
        <v>1.6436899999999999</v>
      </c>
      <c r="G185" s="17">
        <f t="shared" si="27"/>
        <v>0.31426500000000002</v>
      </c>
    </row>
    <row r="186" spans="5:7" x14ac:dyDescent="0.25">
      <c r="E186" s="16">
        <v>1.84</v>
      </c>
      <c r="F186" s="15">
        <f t="shared" si="26"/>
        <v>1.6458200000000001</v>
      </c>
      <c r="G186" s="17">
        <f t="shared" si="27"/>
        <v>0.31352000000000002</v>
      </c>
    </row>
    <row r="187" spans="5:7" x14ac:dyDescent="0.25">
      <c r="E187" s="16">
        <v>1.85</v>
      </c>
      <c r="F187" s="15">
        <f t="shared" si="26"/>
        <v>1.64795</v>
      </c>
      <c r="G187" s="17">
        <f t="shared" si="27"/>
        <v>0.31277499999999997</v>
      </c>
    </row>
    <row r="188" spans="5:7" x14ac:dyDescent="0.25">
      <c r="E188" s="16">
        <v>1.86</v>
      </c>
      <c r="F188" s="15">
        <f t="shared" si="26"/>
        <v>1.65008</v>
      </c>
      <c r="G188" s="17">
        <f t="shared" si="27"/>
        <v>0.31202999999999997</v>
      </c>
    </row>
    <row r="189" spans="5:7" x14ac:dyDescent="0.25">
      <c r="E189" s="16">
        <v>1.87</v>
      </c>
      <c r="F189" s="15">
        <f t="shared" si="26"/>
        <v>1.65221</v>
      </c>
      <c r="G189" s="17">
        <f t="shared" si="27"/>
        <v>0.31128499999999998</v>
      </c>
    </row>
    <row r="190" spans="5:7" x14ac:dyDescent="0.25">
      <c r="E190" s="16">
        <v>1.88</v>
      </c>
      <c r="F190" s="15">
        <f t="shared" si="26"/>
        <v>1.6543399999999999</v>
      </c>
      <c r="G190" s="17">
        <f t="shared" si="27"/>
        <v>0.31053999999999998</v>
      </c>
    </row>
    <row r="191" spans="5:7" x14ac:dyDescent="0.25">
      <c r="E191" s="16">
        <v>1.89</v>
      </c>
      <c r="F191" s="15">
        <f t="shared" si="26"/>
        <v>1.6564699999999999</v>
      </c>
      <c r="G191" s="17">
        <f t="shared" si="27"/>
        <v>0.30979499999999999</v>
      </c>
    </row>
    <row r="192" spans="5:7" x14ac:dyDescent="0.25">
      <c r="E192" s="16">
        <v>1.9</v>
      </c>
      <c r="F192" s="15">
        <f t="shared" si="26"/>
        <v>1.6585999999999999</v>
      </c>
      <c r="G192" s="17">
        <f t="shared" si="27"/>
        <v>0.30904999999999999</v>
      </c>
    </row>
    <row r="193" spans="5:7" x14ac:dyDescent="0.25">
      <c r="E193" s="16">
        <v>1.91</v>
      </c>
      <c r="F193" s="15">
        <f t="shared" si="26"/>
        <v>1.66073</v>
      </c>
      <c r="G193" s="17">
        <f t="shared" si="27"/>
        <v>0.308305</v>
      </c>
    </row>
    <row r="194" spans="5:7" x14ac:dyDescent="0.25">
      <c r="E194" s="16">
        <v>1.92</v>
      </c>
      <c r="F194" s="15">
        <f t="shared" si="26"/>
        <v>1.66286</v>
      </c>
      <c r="G194" s="17">
        <f t="shared" si="27"/>
        <v>0.30756</v>
      </c>
    </row>
    <row r="195" spans="5:7" x14ac:dyDescent="0.25">
      <c r="E195" s="16">
        <v>1.93</v>
      </c>
      <c r="F195" s="15">
        <f t="shared" si="26"/>
        <v>1.66499</v>
      </c>
      <c r="G195" s="17">
        <f t="shared" si="27"/>
        <v>0.306815</v>
      </c>
    </row>
    <row r="196" spans="5:7" x14ac:dyDescent="0.25">
      <c r="E196" s="16">
        <v>1.94</v>
      </c>
      <c r="F196" s="15">
        <f t="shared" si="26"/>
        <v>1.6671199999999999</v>
      </c>
      <c r="G196" s="17">
        <f t="shared" si="27"/>
        <v>0.30607000000000001</v>
      </c>
    </row>
    <row r="197" spans="5:7" x14ac:dyDescent="0.25">
      <c r="E197" s="16">
        <v>1.95</v>
      </c>
      <c r="F197" s="15">
        <f t="shared" si="26"/>
        <v>1.6692499999999999</v>
      </c>
      <c r="G197" s="17">
        <f t="shared" si="27"/>
        <v>0.30532500000000001</v>
      </c>
    </row>
    <row r="198" spans="5:7" x14ac:dyDescent="0.25">
      <c r="E198" s="16">
        <v>1.96</v>
      </c>
      <c r="F198" s="15">
        <f t="shared" si="26"/>
        <v>1.6713799999999999</v>
      </c>
      <c r="G198" s="17">
        <f t="shared" si="27"/>
        <v>0.30457999999999996</v>
      </c>
    </row>
    <row r="199" spans="5:7" x14ac:dyDescent="0.25">
      <c r="E199" s="16">
        <v>1.97</v>
      </c>
      <c r="F199" s="15">
        <f t="shared" si="26"/>
        <v>1.6735100000000001</v>
      </c>
      <c r="G199" s="17">
        <f t="shared" si="27"/>
        <v>0.30383499999999997</v>
      </c>
    </row>
    <row r="200" spans="5:7" x14ac:dyDescent="0.25">
      <c r="E200" s="16">
        <v>1.98</v>
      </c>
      <c r="F200" s="15">
        <f t="shared" si="26"/>
        <v>1.67564</v>
      </c>
      <c r="G200" s="17">
        <f t="shared" si="27"/>
        <v>0.30308999999999997</v>
      </c>
    </row>
    <row r="201" spans="5:7" x14ac:dyDescent="0.25">
      <c r="E201" s="16">
        <v>1.99</v>
      </c>
      <c r="F201" s="15">
        <f t="shared" si="26"/>
        <v>1.67777</v>
      </c>
      <c r="G201" s="17">
        <f t="shared" si="27"/>
        <v>0.30234499999999997</v>
      </c>
    </row>
    <row r="202" spans="5:7" x14ac:dyDescent="0.25">
      <c r="E202" s="16">
        <v>2</v>
      </c>
      <c r="F202" s="15">
        <f t="shared" si="26"/>
        <v>1.6798999999999999</v>
      </c>
      <c r="G202" s="17">
        <f t="shared" si="27"/>
        <v>0.30159999999999998</v>
      </c>
    </row>
    <row r="203" spans="5:7" x14ac:dyDescent="0.25">
      <c r="E203" s="16">
        <v>2.0099999999999998</v>
      </c>
      <c r="F203" s="15">
        <f t="shared" ref="F203:F234" si="28">B$29+(B$30-B$29)*(($E203-$A$29)/($A$30-$A$29))</f>
        <v>1.6821149999999998</v>
      </c>
      <c r="G203" s="17">
        <f t="shared" ref="G203:G234" si="29">C$29+(C$30-C$29)*(($E203-$A$29)/($A$30-$A$29))</f>
        <v>0.30102299999999999</v>
      </c>
    </row>
    <row r="204" spans="5:7" x14ac:dyDescent="0.25">
      <c r="E204" s="16">
        <v>2.02</v>
      </c>
      <c r="F204" s="15">
        <f t="shared" si="28"/>
        <v>1.6843299999999999</v>
      </c>
      <c r="G204" s="17">
        <f t="shared" si="29"/>
        <v>0.30044599999999999</v>
      </c>
    </row>
    <row r="205" spans="5:7" x14ac:dyDescent="0.25">
      <c r="E205" s="16">
        <v>2.0299999999999998</v>
      </c>
      <c r="F205" s="15">
        <f t="shared" si="28"/>
        <v>1.686545</v>
      </c>
      <c r="G205" s="17">
        <f t="shared" si="29"/>
        <v>0.299869</v>
      </c>
    </row>
    <row r="206" spans="5:7" x14ac:dyDescent="0.25">
      <c r="E206" s="16">
        <v>2.04</v>
      </c>
      <c r="F206" s="15">
        <f t="shared" si="28"/>
        <v>1.68876</v>
      </c>
      <c r="G206" s="17">
        <f t="shared" si="29"/>
        <v>0.299292</v>
      </c>
    </row>
    <row r="207" spans="5:7" x14ac:dyDescent="0.25">
      <c r="E207" s="16">
        <v>2.0499999999999998</v>
      </c>
      <c r="F207" s="15">
        <f t="shared" si="28"/>
        <v>1.6909749999999999</v>
      </c>
      <c r="G207" s="17">
        <f t="shared" si="29"/>
        <v>0.29871500000000001</v>
      </c>
    </row>
    <row r="208" spans="5:7" x14ac:dyDescent="0.25">
      <c r="E208" s="16">
        <v>2.06</v>
      </c>
      <c r="F208" s="15">
        <f t="shared" si="28"/>
        <v>1.69319</v>
      </c>
      <c r="G208" s="17">
        <f t="shared" si="29"/>
        <v>0.29813799999999996</v>
      </c>
    </row>
    <row r="209" spans="5:7" x14ac:dyDescent="0.25">
      <c r="E209" s="16">
        <v>2.0699999999999998</v>
      </c>
      <c r="F209" s="15">
        <f t="shared" si="28"/>
        <v>1.6954049999999998</v>
      </c>
      <c r="G209" s="17">
        <f t="shared" si="29"/>
        <v>0.29756099999999996</v>
      </c>
    </row>
    <row r="210" spans="5:7" x14ac:dyDescent="0.25">
      <c r="E210" s="16">
        <v>2.08</v>
      </c>
      <c r="F210" s="15">
        <f t="shared" si="28"/>
        <v>1.6976199999999999</v>
      </c>
      <c r="G210" s="17">
        <f t="shared" si="29"/>
        <v>0.29698399999999997</v>
      </c>
    </row>
    <row r="211" spans="5:7" x14ac:dyDescent="0.25">
      <c r="E211" s="16">
        <v>2.09</v>
      </c>
      <c r="F211" s="15">
        <f t="shared" si="28"/>
        <v>1.699835</v>
      </c>
      <c r="G211" s="17">
        <f t="shared" si="29"/>
        <v>0.29640699999999998</v>
      </c>
    </row>
    <row r="212" spans="5:7" x14ac:dyDescent="0.25">
      <c r="E212" s="16">
        <v>2.1</v>
      </c>
      <c r="F212" s="15">
        <f t="shared" si="28"/>
        <v>1.7020500000000001</v>
      </c>
      <c r="G212" s="17">
        <f t="shared" si="29"/>
        <v>0.29582999999999998</v>
      </c>
    </row>
    <row r="213" spans="5:7" x14ac:dyDescent="0.25">
      <c r="E213" s="16">
        <v>2.11</v>
      </c>
      <c r="F213" s="15">
        <f t="shared" si="28"/>
        <v>1.7042649999999999</v>
      </c>
      <c r="G213" s="17">
        <f t="shared" si="29"/>
        <v>0.29525299999999999</v>
      </c>
    </row>
    <row r="214" spans="5:7" x14ac:dyDescent="0.25">
      <c r="E214" s="16">
        <v>2.12</v>
      </c>
      <c r="F214" s="15">
        <f t="shared" si="28"/>
        <v>1.70648</v>
      </c>
      <c r="G214" s="17">
        <f t="shared" si="29"/>
        <v>0.29467599999999999</v>
      </c>
    </row>
    <row r="215" spans="5:7" x14ac:dyDescent="0.25">
      <c r="E215" s="16">
        <v>2.13</v>
      </c>
      <c r="F215" s="15">
        <f t="shared" si="28"/>
        <v>1.7086949999999999</v>
      </c>
      <c r="G215" s="17">
        <f t="shared" si="29"/>
        <v>0.294099</v>
      </c>
    </row>
    <row r="216" spans="5:7" x14ac:dyDescent="0.25">
      <c r="E216" s="16">
        <v>2.14</v>
      </c>
      <c r="F216" s="15">
        <f t="shared" si="28"/>
        <v>1.7109099999999999</v>
      </c>
      <c r="G216" s="17">
        <f t="shared" si="29"/>
        <v>0.29352199999999995</v>
      </c>
    </row>
    <row r="217" spans="5:7" x14ac:dyDescent="0.25">
      <c r="E217" s="16">
        <v>2.15</v>
      </c>
      <c r="F217" s="15">
        <f t="shared" si="28"/>
        <v>1.713125</v>
      </c>
      <c r="G217" s="17">
        <f t="shared" si="29"/>
        <v>0.29294500000000001</v>
      </c>
    </row>
    <row r="218" spans="5:7" x14ac:dyDescent="0.25">
      <c r="E218" s="16">
        <v>2.16</v>
      </c>
      <c r="F218" s="15">
        <f t="shared" si="28"/>
        <v>1.7153400000000001</v>
      </c>
      <c r="G218" s="17">
        <f t="shared" si="29"/>
        <v>0.29236799999999996</v>
      </c>
    </row>
    <row r="219" spans="5:7" x14ac:dyDescent="0.25">
      <c r="E219" s="16">
        <v>2.17</v>
      </c>
      <c r="F219" s="15">
        <f t="shared" si="28"/>
        <v>1.7175549999999999</v>
      </c>
      <c r="G219" s="17">
        <f t="shared" si="29"/>
        <v>0.29179099999999997</v>
      </c>
    </row>
    <row r="220" spans="5:7" x14ac:dyDescent="0.25">
      <c r="E220" s="16">
        <v>2.1800000000000002</v>
      </c>
      <c r="F220" s="15">
        <f t="shared" si="28"/>
        <v>1.71977</v>
      </c>
      <c r="G220" s="17">
        <f t="shared" si="29"/>
        <v>0.29121399999999997</v>
      </c>
    </row>
    <row r="221" spans="5:7" x14ac:dyDescent="0.25">
      <c r="E221" s="16">
        <v>2.19</v>
      </c>
      <c r="F221" s="15">
        <f t="shared" si="28"/>
        <v>1.7219849999999999</v>
      </c>
      <c r="G221" s="17">
        <f t="shared" si="29"/>
        <v>0.29063699999999998</v>
      </c>
    </row>
    <row r="222" spans="5:7" x14ac:dyDescent="0.25">
      <c r="E222" s="16">
        <v>2.2000000000000002</v>
      </c>
      <c r="F222" s="15">
        <f t="shared" si="28"/>
        <v>1.7242</v>
      </c>
      <c r="G222" s="17">
        <f t="shared" si="29"/>
        <v>0.29005999999999998</v>
      </c>
    </row>
    <row r="223" spans="5:7" x14ac:dyDescent="0.25">
      <c r="E223" s="16">
        <v>2.21</v>
      </c>
      <c r="F223" s="15">
        <f t="shared" si="28"/>
        <v>1.726415</v>
      </c>
      <c r="G223" s="17">
        <f t="shared" si="29"/>
        <v>0.28948299999999999</v>
      </c>
    </row>
    <row r="224" spans="5:7" x14ac:dyDescent="0.25">
      <c r="E224" s="16">
        <v>2.2200000000000002</v>
      </c>
      <c r="F224" s="15">
        <f t="shared" si="28"/>
        <v>1.7286299999999999</v>
      </c>
      <c r="G224" s="17">
        <f t="shared" si="29"/>
        <v>0.288906</v>
      </c>
    </row>
    <row r="225" spans="5:7" x14ac:dyDescent="0.25">
      <c r="E225" s="16">
        <v>2.23</v>
      </c>
      <c r="F225" s="15">
        <f t="shared" si="28"/>
        <v>1.730845</v>
      </c>
      <c r="G225" s="17">
        <f t="shared" si="29"/>
        <v>0.288329</v>
      </c>
    </row>
    <row r="226" spans="5:7" x14ac:dyDescent="0.25">
      <c r="E226" s="16">
        <v>2.2400000000000002</v>
      </c>
      <c r="F226" s="15">
        <f t="shared" si="28"/>
        <v>1.73306</v>
      </c>
      <c r="G226" s="17">
        <f t="shared" si="29"/>
        <v>0.28775199999999995</v>
      </c>
    </row>
    <row r="227" spans="5:7" x14ac:dyDescent="0.25">
      <c r="E227" s="16">
        <v>2.25</v>
      </c>
      <c r="F227" s="15">
        <f t="shared" si="28"/>
        <v>1.7352749999999999</v>
      </c>
      <c r="G227" s="17">
        <f t="shared" si="29"/>
        <v>0.28717499999999996</v>
      </c>
    </row>
    <row r="228" spans="5:7" x14ac:dyDescent="0.25">
      <c r="E228" s="16">
        <v>2.2599999999999998</v>
      </c>
      <c r="F228" s="15">
        <f t="shared" si="28"/>
        <v>1.73749</v>
      </c>
      <c r="G228" s="17">
        <f t="shared" si="29"/>
        <v>0.28659800000000002</v>
      </c>
    </row>
    <row r="229" spans="5:7" x14ac:dyDescent="0.25">
      <c r="E229" s="16">
        <v>2.27</v>
      </c>
      <c r="F229" s="15">
        <f t="shared" si="28"/>
        <v>1.7397050000000001</v>
      </c>
      <c r="G229" s="17">
        <f t="shared" si="29"/>
        <v>0.28602099999999997</v>
      </c>
    </row>
    <row r="230" spans="5:7" x14ac:dyDescent="0.25">
      <c r="E230" s="16">
        <v>2.2799999999999998</v>
      </c>
      <c r="F230" s="15">
        <f t="shared" si="28"/>
        <v>1.7419199999999999</v>
      </c>
      <c r="G230" s="17">
        <f t="shared" si="29"/>
        <v>0.28544399999999998</v>
      </c>
    </row>
    <row r="231" spans="5:7" x14ac:dyDescent="0.25">
      <c r="E231" s="16">
        <v>2.29</v>
      </c>
      <c r="F231" s="15">
        <f t="shared" si="28"/>
        <v>1.744135</v>
      </c>
      <c r="G231" s="17">
        <f t="shared" si="29"/>
        <v>0.28486699999999998</v>
      </c>
    </row>
    <row r="232" spans="5:7" x14ac:dyDescent="0.25">
      <c r="E232" s="16">
        <v>2.2999999999999998</v>
      </c>
      <c r="F232" s="15">
        <f t="shared" si="28"/>
        <v>1.7463499999999998</v>
      </c>
      <c r="G232" s="17">
        <f t="shared" si="29"/>
        <v>0.28428999999999999</v>
      </c>
    </row>
    <row r="233" spans="5:7" x14ac:dyDescent="0.25">
      <c r="E233" s="16">
        <v>2.31</v>
      </c>
      <c r="F233" s="15">
        <f t="shared" si="28"/>
        <v>1.7485649999999999</v>
      </c>
      <c r="G233" s="17">
        <f t="shared" si="29"/>
        <v>0.28371299999999999</v>
      </c>
    </row>
    <row r="234" spans="5:7" x14ac:dyDescent="0.25">
      <c r="E234" s="16">
        <v>2.3199999999999998</v>
      </c>
      <c r="F234" s="15">
        <f t="shared" si="28"/>
        <v>1.75078</v>
      </c>
      <c r="G234" s="17">
        <f t="shared" si="29"/>
        <v>0.283136</v>
      </c>
    </row>
    <row r="235" spans="5:7" x14ac:dyDescent="0.25">
      <c r="E235" s="16">
        <v>2.33</v>
      </c>
      <c r="F235" s="15">
        <f t="shared" ref="F235:F266" si="30">B$29+(B$30-B$29)*(($E235-$A$29)/($A$30-$A$29))</f>
        <v>1.7529949999999999</v>
      </c>
      <c r="G235" s="17">
        <f t="shared" ref="G235:G266" si="31">C$29+(C$30-C$29)*(($E235-$A$29)/($A$30-$A$29))</f>
        <v>0.282559</v>
      </c>
    </row>
    <row r="236" spans="5:7" x14ac:dyDescent="0.25">
      <c r="E236" s="16">
        <v>2.34</v>
      </c>
      <c r="F236" s="15">
        <f t="shared" si="30"/>
        <v>1.7552099999999999</v>
      </c>
      <c r="G236" s="17">
        <f t="shared" si="31"/>
        <v>0.28198200000000001</v>
      </c>
    </row>
    <row r="237" spans="5:7" x14ac:dyDescent="0.25">
      <c r="E237" s="16">
        <v>2.35</v>
      </c>
      <c r="F237" s="15">
        <f t="shared" si="30"/>
        <v>1.757425</v>
      </c>
      <c r="G237" s="17">
        <f t="shared" si="31"/>
        <v>0.28140499999999996</v>
      </c>
    </row>
    <row r="238" spans="5:7" x14ac:dyDescent="0.25">
      <c r="E238" s="16">
        <v>2.36</v>
      </c>
      <c r="F238" s="15">
        <f t="shared" si="30"/>
        <v>1.7596399999999999</v>
      </c>
      <c r="G238" s="17">
        <f t="shared" si="31"/>
        <v>0.28082799999999997</v>
      </c>
    </row>
    <row r="239" spans="5:7" x14ac:dyDescent="0.25">
      <c r="E239" s="16">
        <v>2.37</v>
      </c>
      <c r="F239" s="15">
        <f t="shared" si="30"/>
        <v>1.7618549999999999</v>
      </c>
      <c r="G239" s="17">
        <f t="shared" si="31"/>
        <v>0.28025099999999997</v>
      </c>
    </row>
    <row r="240" spans="5:7" x14ac:dyDescent="0.25">
      <c r="E240" s="16">
        <v>2.38</v>
      </c>
      <c r="F240" s="15">
        <f t="shared" si="30"/>
        <v>1.76407</v>
      </c>
      <c r="G240" s="17">
        <f t="shared" si="31"/>
        <v>0.27967399999999998</v>
      </c>
    </row>
    <row r="241" spans="5:7" x14ac:dyDescent="0.25">
      <c r="E241" s="16">
        <v>2.39</v>
      </c>
      <c r="F241" s="15">
        <f t="shared" si="30"/>
        <v>1.7662849999999999</v>
      </c>
      <c r="G241" s="17">
        <f t="shared" si="31"/>
        <v>0.27909699999999998</v>
      </c>
    </row>
    <row r="242" spans="5:7" x14ac:dyDescent="0.25">
      <c r="E242" s="16">
        <v>2.4</v>
      </c>
      <c r="F242" s="15">
        <f t="shared" si="30"/>
        <v>1.7685</v>
      </c>
      <c r="G242" s="17">
        <f t="shared" si="31"/>
        <v>0.27851999999999999</v>
      </c>
    </row>
    <row r="243" spans="5:7" x14ac:dyDescent="0.25">
      <c r="E243" s="16">
        <v>2.41</v>
      </c>
      <c r="F243" s="15">
        <f t="shared" si="30"/>
        <v>1.770715</v>
      </c>
      <c r="G243" s="17">
        <f t="shared" si="31"/>
        <v>0.277943</v>
      </c>
    </row>
    <row r="244" spans="5:7" x14ac:dyDescent="0.25">
      <c r="E244" s="16">
        <v>2.42</v>
      </c>
      <c r="F244" s="15">
        <f t="shared" si="30"/>
        <v>1.7729299999999999</v>
      </c>
      <c r="G244" s="17">
        <f t="shared" si="31"/>
        <v>0.277366</v>
      </c>
    </row>
    <row r="245" spans="5:7" x14ac:dyDescent="0.25">
      <c r="E245" s="16">
        <v>2.4300000000000002</v>
      </c>
      <c r="F245" s="15">
        <f t="shared" si="30"/>
        <v>1.775145</v>
      </c>
      <c r="G245" s="17">
        <f t="shared" si="31"/>
        <v>0.27678900000000001</v>
      </c>
    </row>
    <row r="246" spans="5:7" x14ac:dyDescent="0.25">
      <c r="E246" s="16">
        <v>2.44</v>
      </c>
      <c r="F246" s="15">
        <f t="shared" si="30"/>
        <v>1.7773600000000001</v>
      </c>
      <c r="G246" s="17">
        <f t="shared" si="31"/>
        <v>0.27621200000000001</v>
      </c>
    </row>
    <row r="247" spans="5:7" x14ac:dyDescent="0.25">
      <c r="E247" s="16">
        <v>2.4500000000000002</v>
      </c>
      <c r="F247" s="15">
        <f t="shared" si="30"/>
        <v>1.7795749999999999</v>
      </c>
      <c r="G247" s="17">
        <f t="shared" si="31"/>
        <v>0.27563499999999996</v>
      </c>
    </row>
    <row r="248" spans="5:7" x14ac:dyDescent="0.25">
      <c r="E248" s="16">
        <v>2.46</v>
      </c>
      <c r="F248" s="15">
        <f t="shared" si="30"/>
        <v>1.78179</v>
      </c>
      <c r="G248" s="17">
        <f t="shared" si="31"/>
        <v>0.27505799999999997</v>
      </c>
    </row>
    <row r="249" spans="5:7" x14ac:dyDescent="0.25">
      <c r="E249" s="16">
        <v>2.4700000000000002</v>
      </c>
      <c r="F249" s="15">
        <f t="shared" si="30"/>
        <v>1.7840050000000001</v>
      </c>
      <c r="G249" s="17">
        <f t="shared" si="31"/>
        <v>0.27448099999999998</v>
      </c>
    </row>
    <row r="250" spans="5:7" x14ac:dyDescent="0.25">
      <c r="E250" s="16">
        <v>2.48</v>
      </c>
      <c r="F250" s="15">
        <f t="shared" si="30"/>
        <v>1.7862199999999999</v>
      </c>
      <c r="G250" s="17">
        <f t="shared" si="31"/>
        <v>0.27390399999999998</v>
      </c>
    </row>
    <row r="251" spans="5:7" x14ac:dyDescent="0.25">
      <c r="E251" s="16">
        <v>2.4900000000000002</v>
      </c>
      <c r="F251" s="15">
        <f t="shared" si="30"/>
        <v>1.788435</v>
      </c>
      <c r="G251" s="17">
        <f t="shared" si="31"/>
        <v>0.27332699999999999</v>
      </c>
    </row>
    <row r="252" spans="5:7" x14ac:dyDescent="0.25">
      <c r="E252" s="16">
        <v>2.5</v>
      </c>
      <c r="F252" s="15">
        <f t="shared" si="30"/>
        <v>1.7906499999999999</v>
      </c>
      <c r="G252" s="17">
        <f t="shared" si="31"/>
        <v>0.27274999999999999</v>
      </c>
    </row>
    <row r="253" spans="5:7" x14ac:dyDescent="0.25">
      <c r="E253" s="16">
        <v>2.5099999999999998</v>
      </c>
      <c r="F253" s="15">
        <f t="shared" si="30"/>
        <v>1.7928649999999999</v>
      </c>
      <c r="G253" s="17">
        <f t="shared" si="31"/>
        <v>0.272173</v>
      </c>
    </row>
    <row r="254" spans="5:7" x14ac:dyDescent="0.25">
      <c r="E254" s="16">
        <v>2.52</v>
      </c>
      <c r="F254" s="15">
        <f t="shared" si="30"/>
        <v>1.79508</v>
      </c>
      <c r="G254" s="17">
        <f t="shared" si="31"/>
        <v>0.271596</v>
      </c>
    </row>
    <row r="255" spans="5:7" x14ac:dyDescent="0.25">
      <c r="E255" s="16">
        <v>2.5299999999999998</v>
      </c>
      <c r="F255" s="15">
        <f t="shared" si="30"/>
        <v>1.7972949999999999</v>
      </c>
      <c r="G255" s="17">
        <f t="shared" si="31"/>
        <v>0.27101900000000001</v>
      </c>
    </row>
    <row r="256" spans="5:7" x14ac:dyDescent="0.25">
      <c r="E256" s="16">
        <v>2.54</v>
      </c>
      <c r="F256" s="15">
        <f t="shared" si="30"/>
        <v>1.7995099999999999</v>
      </c>
      <c r="G256" s="17">
        <f t="shared" si="31"/>
        <v>0.27044200000000002</v>
      </c>
    </row>
    <row r="257" spans="5:7" x14ac:dyDescent="0.25">
      <c r="E257" s="16">
        <v>2.5499999999999998</v>
      </c>
      <c r="F257" s="15">
        <f t="shared" si="30"/>
        <v>1.801725</v>
      </c>
      <c r="G257" s="17">
        <f t="shared" si="31"/>
        <v>0.26986500000000002</v>
      </c>
    </row>
    <row r="258" spans="5:7" x14ac:dyDescent="0.25">
      <c r="E258" s="16">
        <v>2.56</v>
      </c>
      <c r="F258" s="15">
        <f t="shared" si="30"/>
        <v>1.8039399999999999</v>
      </c>
      <c r="G258" s="17">
        <f t="shared" si="31"/>
        <v>0.26928799999999997</v>
      </c>
    </row>
    <row r="259" spans="5:7" x14ac:dyDescent="0.25">
      <c r="E259" s="16">
        <v>2.57</v>
      </c>
      <c r="F259" s="15">
        <f t="shared" si="30"/>
        <v>1.806155</v>
      </c>
      <c r="G259" s="17">
        <f t="shared" si="31"/>
        <v>0.26871100000000003</v>
      </c>
    </row>
    <row r="260" spans="5:7" x14ac:dyDescent="0.25">
      <c r="E260" s="16">
        <v>2.58</v>
      </c>
      <c r="F260" s="15">
        <f t="shared" si="30"/>
        <v>1.80837</v>
      </c>
      <c r="G260" s="17">
        <f t="shared" si="31"/>
        <v>0.26813399999999998</v>
      </c>
    </row>
    <row r="261" spans="5:7" x14ac:dyDescent="0.25">
      <c r="E261" s="16">
        <v>2.59</v>
      </c>
      <c r="F261" s="15">
        <f t="shared" si="30"/>
        <v>1.8105849999999999</v>
      </c>
      <c r="G261" s="17">
        <f t="shared" si="31"/>
        <v>0.26755699999999999</v>
      </c>
    </row>
    <row r="262" spans="5:7" x14ac:dyDescent="0.25">
      <c r="E262" s="16">
        <v>2.6</v>
      </c>
      <c r="F262" s="15">
        <f t="shared" si="30"/>
        <v>1.8128</v>
      </c>
      <c r="G262" s="17">
        <f t="shared" si="31"/>
        <v>0.26698</v>
      </c>
    </row>
    <row r="263" spans="5:7" x14ac:dyDescent="0.25">
      <c r="E263" s="16">
        <v>2.61</v>
      </c>
      <c r="F263" s="15">
        <f t="shared" si="30"/>
        <v>1.8150149999999998</v>
      </c>
      <c r="G263" s="17">
        <f t="shared" si="31"/>
        <v>0.266403</v>
      </c>
    </row>
    <row r="264" spans="5:7" x14ac:dyDescent="0.25">
      <c r="E264" s="16">
        <v>2.62</v>
      </c>
      <c r="F264" s="15">
        <f t="shared" si="30"/>
        <v>1.8172299999999999</v>
      </c>
      <c r="G264" s="17">
        <f t="shared" si="31"/>
        <v>0.26582600000000001</v>
      </c>
    </row>
    <row r="265" spans="5:7" x14ac:dyDescent="0.25">
      <c r="E265" s="16">
        <v>2.63</v>
      </c>
      <c r="F265" s="15">
        <f t="shared" si="30"/>
        <v>1.819445</v>
      </c>
      <c r="G265" s="17">
        <f t="shared" si="31"/>
        <v>0.26524900000000001</v>
      </c>
    </row>
    <row r="266" spans="5:7" x14ac:dyDescent="0.25">
      <c r="E266" s="16">
        <v>2.64</v>
      </c>
      <c r="F266" s="15">
        <f t="shared" si="30"/>
        <v>1.8216600000000001</v>
      </c>
      <c r="G266" s="17">
        <f t="shared" si="31"/>
        <v>0.26467200000000002</v>
      </c>
    </row>
    <row r="267" spans="5:7" x14ac:dyDescent="0.25">
      <c r="E267" s="16">
        <v>2.65</v>
      </c>
      <c r="F267" s="15">
        <f t="shared" ref="F267:F302" si="32">B$29+(B$30-B$29)*(($E267-$A$29)/($A$30-$A$29))</f>
        <v>1.8238749999999999</v>
      </c>
      <c r="G267" s="17">
        <f t="shared" ref="G267:G302" si="33">C$29+(C$30-C$29)*(($E267-$A$29)/($A$30-$A$29))</f>
        <v>0.26409500000000002</v>
      </c>
    </row>
    <row r="268" spans="5:7" x14ac:dyDescent="0.25">
      <c r="E268" s="16">
        <v>2.66</v>
      </c>
      <c r="F268" s="15">
        <f t="shared" si="32"/>
        <v>1.82609</v>
      </c>
      <c r="G268" s="17">
        <f t="shared" si="33"/>
        <v>0.26351799999999997</v>
      </c>
    </row>
    <row r="269" spans="5:7" x14ac:dyDescent="0.25">
      <c r="E269" s="16">
        <v>2.67</v>
      </c>
      <c r="F269" s="15">
        <f t="shared" si="32"/>
        <v>1.8283049999999998</v>
      </c>
      <c r="G269" s="17">
        <f t="shared" si="33"/>
        <v>0.26294099999999998</v>
      </c>
    </row>
    <row r="270" spans="5:7" x14ac:dyDescent="0.25">
      <c r="E270" s="16">
        <v>2.68</v>
      </c>
      <c r="F270" s="15">
        <f t="shared" si="32"/>
        <v>1.8305199999999999</v>
      </c>
      <c r="G270" s="17">
        <f t="shared" si="33"/>
        <v>0.26236399999999999</v>
      </c>
    </row>
    <row r="271" spans="5:7" x14ac:dyDescent="0.25">
      <c r="E271" s="16">
        <v>2.69</v>
      </c>
      <c r="F271" s="15">
        <f t="shared" si="32"/>
        <v>1.832735</v>
      </c>
      <c r="G271" s="17">
        <f t="shared" si="33"/>
        <v>0.26178699999999999</v>
      </c>
    </row>
    <row r="272" spans="5:7" x14ac:dyDescent="0.25">
      <c r="E272" s="16">
        <v>2.7</v>
      </c>
      <c r="F272" s="15">
        <f t="shared" si="32"/>
        <v>1.8349500000000001</v>
      </c>
      <c r="G272" s="17">
        <f t="shared" si="33"/>
        <v>0.26121</v>
      </c>
    </row>
    <row r="273" spans="5:7" x14ac:dyDescent="0.25">
      <c r="E273" s="16">
        <v>2.71</v>
      </c>
      <c r="F273" s="15">
        <f t="shared" si="32"/>
        <v>1.8371649999999999</v>
      </c>
      <c r="G273" s="17">
        <f t="shared" si="33"/>
        <v>0.260633</v>
      </c>
    </row>
    <row r="274" spans="5:7" x14ac:dyDescent="0.25">
      <c r="E274" s="16">
        <v>2.72</v>
      </c>
      <c r="F274" s="15">
        <f t="shared" si="32"/>
        <v>1.83938</v>
      </c>
      <c r="G274" s="17">
        <f t="shared" si="33"/>
        <v>0.26005600000000001</v>
      </c>
    </row>
    <row r="275" spans="5:7" x14ac:dyDescent="0.25">
      <c r="E275" s="16">
        <v>2.73</v>
      </c>
      <c r="F275" s="15">
        <f t="shared" si="32"/>
        <v>1.8415949999999999</v>
      </c>
      <c r="G275" s="17">
        <f t="shared" si="33"/>
        <v>0.25947900000000002</v>
      </c>
    </row>
    <row r="276" spans="5:7" x14ac:dyDescent="0.25">
      <c r="E276" s="16">
        <v>2.74</v>
      </c>
      <c r="F276" s="15">
        <f t="shared" si="32"/>
        <v>1.8438099999999999</v>
      </c>
      <c r="G276" s="17">
        <f t="shared" si="33"/>
        <v>0.25890199999999997</v>
      </c>
    </row>
    <row r="277" spans="5:7" x14ac:dyDescent="0.25">
      <c r="E277" s="16">
        <v>2.75</v>
      </c>
      <c r="F277" s="15">
        <f t="shared" si="32"/>
        <v>1.846025</v>
      </c>
      <c r="G277" s="17">
        <f t="shared" si="33"/>
        <v>0.25832500000000003</v>
      </c>
    </row>
    <row r="278" spans="5:7" x14ac:dyDescent="0.25">
      <c r="E278" s="16">
        <v>2.76</v>
      </c>
      <c r="F278" s="15">
        <f t="shared" si="32"/>
        <v>1.8482399999999999</v>
      </c>
      <c r="G278" s="17">
        <f t="shared" si="33"/>
        <v>0.25774800000000003</v>
      </c>
    </row>
    <row r="279" spans="5:7" x14ac:dyDescent="0.25">
      <c r="E279" s="16">
        <v>2.77</v>
      </c>
      <c r="F279" s="15">
        <f t="shared" si="32"/>
        <v>1.850455</v>
      </c>
      <c r="G279" s="17">
        <f t="shared" si="33"/>
        <v>0.25717099999999998</v>
      </c>
    </row>
    <row r="280" spans="5:7" x14ac:dyDescent="0.25">
      <c r="E280" s="16">
        <v>2.78</v>
      </c>
      <c r="F280" s="15">
        <f t="shared" si="32"/>
        <v>1.8526699999999998</v>
      </c>
      <c r="G280" s="17">
        <f t="shared" si="33"/>
        <v>0.25659399999999999</v>
      </c>
    </row>
    <row r="281" spans="5:7" x14ac:dyDescent="0.25">
      <c r="E281" s="16">
        <v>2.79</v>
      </c>
      <c r="F281" s="15">
        <f t="shared" si="32"/>
        <v>1.8548849999999999</v>
      </c>
      <c r="G281" s="17">
        <f t="shared" si="33"/>
        <v>0.25601699999999999</v>
      </c>
    </row>
    <row r="282" spans="5:7" x14ac:dyDescent="0.25">
      <c r="E282" s="16">
        <v>2.8</v>
      </c>
      <c r="F282" s="15">
        <f t="shared" si="32"/>
        <v>1.8571</v>
      </c>
      <c r="G282" s="17">
        <f t="shared" si="33"/>
        <v>0.25544</v>
      </c>
    </row>
    <row r="283" spans="5:7" x14ac:dyDescent="0.25">
      <c r="E283" s="16">
        <v>2.81</v>
      </c>
      <c r="F283" s="15">
        <f t="shared" si="32"/>
        <v>1.8593150000000001</v>
      </c>
      <c r="G283" s="17">
        <f t="shared" si="33"/>
        <v>0.25486300000000001</v>
      </c>
    </row>
    <row r="284" spans="5:7" x14ac:dyDescent="0.25">
      <c r="E284" s="16">
        <v>2.82</v>
      </c>
      <c r="F284" s="15">
        <f t="shared" si="32"/>
        <v>1.8615299999999999</v>
      </c>
      <c r="G284" s="17">
        <f t="shared" si="33"/>
        <v>0.25428600000000001</v>
      </c>
    </row>
    <row r="285" spans="5:7" x14ac:dyDescent="0.25">
      <c r="E285" s="16">
        <v>2.83</v>
      </c>
      <c r="F285" s="15">
        <f t="shared" si="32"/>
        <v>1.863745</v>
      </c>
      <c r="G285" s="17">
        <f t="shared" si="33"/>
        <v>0.25370900000000002</v>
      </c>
    </row>
    <row r="286" spans="5:7" x14ac:dyDescent="0.25">
      <c r="E286" s="16">
        <v>2.84</v>
      </c>
      <c r="F286" s="15">
        <f t="shared" si="32"/>
        <v>1.8659599999999998</v>
      </c>
      <c r="G286" s="17">
        <f t="shared" si="33"/>
        <v>0.25313200000000002</v>
      </c>
    </row>
    <row r="287" spans="5:7" x14ac:dyDescent="0.25">
      <c r="E287" s="16">
        <v>2.85</v>
      </c>
      <c r="F287" s="15">
        <f t="shared" si="32"/>
        <v>1.8681749999999999</v>
      </c>
      <c r="G287" s="17">
        <f t="shared" si="33"/>
        <v>0.25255499999999997</v>
      </c>
    </row>
    <row r="288" spans="5:7" x14ac:dyDescent="0.25">
      <c r="E288" s="16">
        <v>2.86</v>
      </c>
      <c r="F288" s="15">
        <f t="shared" si="32"/>
        <v>1.87039</v>
      </c>
      <c r="G288" s="17">
        <f t="shared" si="33"/>
        <v>0.25197800000000004</v>
      </c>
    </row>
    <row r="289" spans="5:7" x14ac:dyDescent="0.25">
      <c r="E289" s="16">
        <v>2.87</v>
      </c>
      <c r="F289" s="15">
        <f t="shared" si="32"/>
        <v>1.8726050000000001</v>
      </c>
      <c r="G289" s="17">
        <f t="shared" si="33"/>
        <v>0.25140099999999999</v>
      </c>
    </row>
    <row r="290" spans="5:7" x14ac:dyDescent="0.25">
      <c r="E290" s="16">
        <v>2.88</v>
      </c>
      <c r="F290" s="15">
        <f t="shared" si="32"/>
        <v>1.8748199999999999</v>
      </c>
      <c r="G290" s="17">
        <f t="shared" si="33"/>
        <v>0.25082399999999999</v>
      </c>
    </row>
    <row r="291" spans="5:7" x14ac:dyDescent="0.25">
      <c r="E291" s="16">
        <v>2.89</v>
      </c>
      <c r="F291" s="15">
        <f t="shared" si="32"/>
        <v>1.877035</v>
      </c>
      <c r="G291" s="17">
        <f t="shared" si="33"/>
        <v>0.250247</v>
      </c>
    </row>
    <row r="292" spans="5:7" x14ac:dyDescent="0.25">
      <c r="E292" s="16">
        <v>2.9</v>
      </c>
      <c r="F292" s="15">
        <f t="shared" si="32"/>
        <v>1.8792499999999999</v>
      </c>
      <c r="G292" s="17">
        <f t="shared" si="33"/>
        <v>0.24967</v>
      </c>
    </row>
    <row r="293" spans="5:7" x14ac:dyDescent="0.25">
      <c r="E293" s="16">
        <v>2.91</v>
      </c>
      <c r="F293" s="15">
        <f t="shared" si="32"/>
        <v>1.8814649999999999</v>
      </c>
      <c r="G293" s="17">
        <f t="shared" si="33"/>
        <v>0.24909300000000001</v>
      </c>
    </row>
    <row r="294" spans="5:7" x14ac:dyDescent="0.25">
      <c r="E294" s="16">
        <v>2.92</v>
      </c>
      <c r="F294" s="15">
        <f t="shared" si="32"/>
        <v>1.88368</v>
      </c>
      <c r="G294" s="17">
        <f t="shared" si="33"/>
        <v>0.24851600000000001</v>
      </c>
    </row>
    <row r="295" spans="5:7" x14ac:dyDescent="0.25">
      <c r="E295" s="16">
        <v>2.93</v>
      </c>
      <c r="F295" s="15">
        <f t="shared" si="32"/>
        <v>1.8858950000000001</v>
      </c>
      <c r="G295" s="17">
        <f t="shared" si="33"/>
        <v>0.24793899999999999</v>
      </c>
    </row>
    <row r="296" spans="5:7" x14ac:dyDescent="0.25">
      <c r="E296" s="16">
        <v>2.94</v>
      </c>
      <c r="F296" s="15">
        <f t="shared" si="32"/>
        <v>1.88811</v>
      </c>
      <c r="G296" s="17">
        <f t="shared" si="33"/>
        <v>0.247362</v>
      </c>
    </row>
    <row r="297" spans="5:7" x14ac:dyDescent="0.25">
      <c r="E297" s="16">
        <v>2.95</v>
      </c>
      <c r="F297" s="15">
        <f t="shared" si="32"/>
        <v>1.890325</v>
      </c>
      <c r="G297" s="17">
        <f t="shared" si="33"/>
        <v>0.246785</v>
      </c>
    </row>
    <row r="298" spans="5:7" x14ac:dyDescent="0.25">
      <c r="E298" s="16">
        <v>2.96</v>
      </c>
      <c r="F298" s="15">
        <f t="shared" si="32"/>
        <v>1.8925399999999999</v>
      </c>
      <c r="G298" s="17">
        <f t="shared" si="33"/>
        <v>0.24620800000000001</v>
      </c>
    </row>
    <row r="299" spans="5:7" x14ac:dyDescent="0.25">
      <c r="E299" s="16">
        <v>2.97</v>
      </c>
      <c r="F299" s="15">
        <f t="shared" si="32"/>
        <v>1.894755</v>
      </c>
      <c r="G299" s="17">
        <f t="shared" si="33"/>
        <v>0.24563099999999999</v>
      </c>
    </row>
    <row r="300" spans="5:7" x14ac:dyDescent="0.25">
      <c r="E300" s="16">
        <v>2.98</v>
      </c>
      <c r="F300" s="15">
        <f t="shared" si="32"/>
        <v>1.89697</v>
      </c>
      <c r="G300" s="17">
        <f t="shared" si="33"/>
        <v>0.24505399999999999</v>
      </c>
    </row>
    <row r="301" spans="5:7" x14ac:dyDescent="0.25">
      <c r="E301" s="16">
        <v>2.99</v>
      </c>
      <c r="F301" s="15">
        <f t="shared" si="32"/>
        <v>1.8991850000000001</v>
      </c>
      <c r="G301" s="17">
        <f t="shared" si="33"/>
        <v>0.244477</v>
      </c>
    </row>
    <row r="302" spans="5:7" x14ac:dyDescent="0.25">
      <c r="E302" s="16">
        <v>3</v>
      </c>
      <c r="F302" s="15">
        <f t="shared" si="32"/>
        <v>1.9014</v>
      </c>
      <c r="G302" s="17">
        <f t="shared" si="33"/>
        <v>0.24390000000000001</v>
      </c>
    </row>
    <row r="303" spans="5:7" x14ac:dyDescent="0.25">
      <c r="E303" s="16">
        <v>3.01</v>
      </c>
      <c r="F303" s="15">
        <f t="shared" ref="F303:F334" si="34">B$30+(B$31-B$30)*(($E303-$A$30)/($A$31-$A$30))</f>
        <v>1.9037009999999999</v>
      </c>
      <c r="G303" s="17">
        <f t="shared" ref="G303:G334" si="35">C$30+(C$31-C$30)*(($E303-$A$30)/($A$31-$A$30))</f>
        <v>0.24350300000000002</v>
      </c>
    </row>
    <row r="304" spans="5:7" x14ac:dyDescent="0.25">
      <c r="E304" s="16">
        <v>3.02</v>
      </c>
      <c r="F304" s="15">
        <f t="shared" si="34"/>
        <v>1.906002</v>
      </c>
      <c r="G304" s="17">
        <f t="shared" si="35"/>
        <v>0.24310600000000002</v>
      </c>
    </row>
    <row r="305" spans="5:7" x14ac:dyDescent="0.25">
      <c r="E305" s="16">
        <v>3.03</v>
      </c>
      <c r="F305" s="15">
        <f t="shared" si="34"/>
        <v>1.9083029999999999</v>
      </c>
      <c r="G305" s="17">
        <f t="shared" si="35"/>
        <v>0.24270900000000001</v>
      </c>
    </row>
    <row r="306" spans="5:7" x14ac:dyDescent="0.25">
      <c r="E306" s="16">
        <v>3.04</v>
      </c>
      <c r="F306" s="15">
        <f t="shared" si="34"/>
        <v>1.910604</v>
      </c>
      <c r="G306" s="17">
        <f t="shared" si="35"/>
        <v>0.242312</v>
      </c>
    </row>
    <row r="307" spans="5:7" x14ac:dyDescent="0.25">
      <c r="E307" s="16">
        <v>3.05</v>
      </c>
      <c r="F307" s="15">
        <f t="shared" si="34"/>
        <v>1.9129049999999999</v>
      </c>
      <c r="G307" s="17">
        <f t="shared" si="35"/>
        <v>0.24191500000000002</v>
      </c>
    </row>
    <row r="308" spans="5:7" x14ac:dyDescent="0.25">
      <c r="E308" s="16">
        <v>3.06</v>
      </c>
      <c r="F308" s="15">
        <f t="shared" si="34"/>
        <v>1.915206</v>
      </c>
      <c r="G308" s="17">
        <f t="shared" si="35"/>
        <v>0.24151800000000001</v>
      </c>
    </row>
    <row r="309" spans="5:7" x14ac:dyDescent="0.25">
      <c r="E309" s="16">
        <v>3.07</v>
      </c>
      <c r="F309" s="15">
        <f t="shared" si="34"/>
        <v>1.9175069999999999</v>
      </c>
      <c r="G309" s="17">
        <f t="shared" si="35"/>
        <v>0.241121</v>
      </c>
    </row>
    <row r="310" spans="5:7" x14ac:dyDescent="0.25">
      <c r="E310" s="16">
        <v>3.08</v>
      </c>
      <c r="F310" s="15">
        <f t="shared" si="34"/>
        <v>1.919808</v>
      </c>
      <c r="G310" s="17">
        <f t="shared" si="35"/>
        <v>0.24072399999999999</v>
      </c>
    </row>
    <row r="311" spans="5:7" x14ac:dyDescent="0.25">
      <c r="E311" s="16">
        <v>3.09</v>
      </c>
      <c r="F311" s="15">
        <f t="shared" si="34"/>
        <v>1.9221089999999998</v>
      </c>
      <c r="G311" s="17">
        <f t="shared" si="35"/>
        <v>0.24032700000000001</v>
      </c>
    </row>
    <row r="312" spans="5:7" x14ac:dyDescent="0.25">
      <c r="E312" s="16">
        <v>3.1</v>
      </c>
      <c r="F312" s="15">
        <f t="shared" si="34"/>
        <v>1.92441</v>
      </c>
      <c r="G312" s="17">
        <f t="shared" si="35"/>
        <v>0.23993</v>
      </c>
    </row>
    <row r="313" spans="5:7" x14ac:dyDescent="0.25">
      <c r="E313" s="16">
        <v>3.11</v>
      </c>
      <c r="F313" s="15">
        <f t="shared" si="34"/>
        <v>1.9267109999999998</v>
      </c>
      <c r="G313" s="17">
        <f t="shared" si="35"/>
        <v>0.239533</v>
      </c>
    </row>
    <row r="314" spans="5:7" x14ac:dyDescent="0.25">
      <c r="E314" s="16">
        <v>3.12</v>
      </c>
      <c r="F314" s="15">
        <f t="shared" si="34"/>
        <v>1.9290119999999999</v>
      </c>
      <c r="G314" s="17">
        <f t="shared" si="35"/>
        <v>0.23913599999999999</v>
      </c>
    </row>
    <row r="315" spans="5:7" x14ac:dyDescent="0.25">
      <c r="E315" s="16">
        <v>3.13</v>
      </c>
      <c r="F315" s="15">
        <f t="shared" si="34"/>
        <v>1.9313130000000001</v>
      </c>
      <c r="G315" s="17">
        <f t="shared" si="35"/>
        <v>0.23873900000000001</v>
      </c>
    </row>
    <row r="316" spans="5:7" x14ac:dyDescent="0.25">
      <c r="E316" s="16">
        <v>3.14</v>
      </c>
      <c r="F316" s="15">
        <f t="shared" si="34"/>
        <v>1.9336139999999999</v>
      </c>
      <c r="G316" s="17">
        <f t="shared" si="35"/>
        <v>0.238342</v>
      </c>
    </row>
    <row r="317" spans="5:7" x14ac:dyDescent="0.25">
      <c r="E317" s="16">
        <v>3.15</v>
      </c>
      <c r="F317" s="15">
        <f t="shared" si="34"/>
        <v>1.9359150000000001</v>
      </c>
      <c r="G317" s="17">
        <f t="shared" si="35"/>
        <v>0.23794500000000002</v>
      </c>
    </row>
    <row r="318" spans="5:7" x14ac:dyDescent="0.25">
      <c r="E318" s="16">
        <v>3.16</v>
      </c>
      <c r="F318" s="15">
        <f t="shared" si="34"/>
        <v>1.9382159999999999</v>
      </c>
      <c r="G318" s="17">
        <f t="shared" si="35"/>
        <v>0.23754800000000001</v>
      </c>
    </row>
    <row r="319" spans="5:7" x14ac:dyDescent="0.25">
      <c r="E319" s="16">
        <v>3.17</v>
      </c>
      <c r="F319" s="15">
        <f t="shared" si="34"/>
        <v>1.940517</v>
      </c>
      <c r="G319" s="17">
        <f t="shared" si="35"/>
        <v>0.237151</v>
      </c>
    </row>
    <row r="320" spans="5:7" x14ac:dyDescent="0.25">
      <c r="E320" s="16">
        <v>3.18</v>
      </c>
      <c r="F320" s="15">
        <f t="shared" si="34"/>
        <v>1.9428179999999999</v>
      </c>
      <c r="G320" s="17">
        <f t="shared" si="35"/>
        <v>0.23675399999999999</v>
      </c>
    </row>
    <row r="321" spans="5:7" x14ac:dyDescent="0.25">
      <c r="E321" s="16">
        <v>3.19</v>
      </c>
      <c r="F321" s="15">
        <f t="shared" si="34"/>
        <v>1.945119</v>
      </c>
      <c r="G321" s="17">
        <f t="shared" si="35"/>
        <v>0.23635700000000001</v>
      </c>
    </row>
    <row r="322" spans="5:7" x14ac:dyDescent="0.25">
      <c r="E322" s="16">
        <v>3.2</v>
      </c>
      <c r="F322" s="15">
        <f t="shared" si="34"/>
        <v>1.9474199999999999</v>
      </c>
      <c r="G322" s="17">
        <f t="shared" si="35"/>
        <v>0.23596</v>
      </c>
    </row>
    <row r="323" spans="5:7" x14ac:dyDescent="0.25">
      <c r="E323" s="16">
        <v>3.21</v>
      </c>
      <c r="F323" s="15">
        <f t="shared" si="34"/>
        <v>1.949721</v>
      </c>
      <c r="G323" s="17">
        <f t="shared" si="35"/>
        <v>0.23556299999999999</v>
      </c>
    </row>
    <row r="324" spans="5:7" x14ac:dyDescent="0.25">
      <c r="E324" s="16">
        <v>3.22</v>
      </c>
      <c r="F324" s="15">
        <f t="shared" si="34"/>
        <v>1.9520219999999999</v>
      </c>
      <c r="G324" s="17">
        <f t="shared" si="35"/>
        <v>0.23516599999999999</v>
      </c>
    </row>
    <row r="325" spans="5:7" x14ac:dyDescent="0.25">
      <c r="E325" s="16">
        <v>3.23</v>
      </c>
      <c r="F325" s="15">
        <f t="shared" si="34"/>
        <v>1.954323</v>
      </c>
      <c r="G325" s="17">
        <f t="shared" si="35"/>
        <v>0.23476900000000001</v>
      </c>
    </row>
    <row r="326" spans="5:7" x14ac:dyDescent="0.25">
      <c r="E326" s="16">
        <v>3.24</v>
      </c>
      <c r="F326" s="15">
        <f t="shared" si="34"/>
        <v>1.9566239999999999</v>
      </c>
      <c r="G326" s="17">
        <f t="shared" si="35"/>
        <v>0.234372</v>
      </c>
    </row>
    <row r="327" spans="5:7" x14ac:dyDescent="0.25">
      <c r="E327" s="16">
        <v>3.25</v>
      </c>
      <c r="F327" s="15">
        <f t="shared" si="34"/>
        <v>1.958925</v>
      </c>
      <c r="G327" s="17">
        <f t="shared" si="35"/>
        <v>0.23397499999999999</v>
      </c>
    </row>
    <row r="328" spans="5:7" x14ac:dyDescent="0.25">
      <c r="E328" s="16">
        <v>3.26</v>
      </c>
      <c r="F328" s="15">
        <f t="shared" si="34"/>
        <v>1.9612259999999999</v>
      </c>
      <c r="G328" s="17">
        <f t="shared" si="35"/>
        <v>0.23357800000000001</v>
      </c>
    </row>
    <row r="329" spans="5:7" x14ac:dyDescent="0.25">
      <c r="E329" s="16">
        <v>3.27</v>
      </c>
      <c r="F329" s="15">
        <f t="shared" si="34"/>
        <v>1.963527</v>
      </c>
      <c r="G329" s="17">
        <f t="shared" si="35"/>
        <v>0.233181</v>
      </c>
    </row>
    <row r="330" spans="5:7" x14ac:dyDescent="0.25">
      <c r="E330" s="16">
        <v>3.28</v>
      </c>
      <c r="F330" s="15">
        <f t="shared" si="34"/>
        <v>1.9658279999999999</v>
      </c>
      <c r="G330" s="17">
        <f t="shared" si="35"/>
        <v>0.23278400000000002</v>
      </c>
    </row>
    <row r="331" spans="5:7" x14ac:dyDescent="0.25">
      <c r="E331" s="16">
        <v>3.29</v>
      </c>
      <c r="F331" s="15">
        <f t="shared" si="34"/>
        <v>1.968129</v>
      </c>
      <c r="G331" s="17">
        <f t="shared" si="35"/>
        <v>0.23238700000000001</v>
      </c>
    </row>
    <row r="332" spans="5:7" x14ac:dyDescent="0.25">
      <c r="E332" s="16">
        <v>3.3</v>
      </c>
      <c r="F332" s="15">
        <f t="shared" si="34"/>
        <v>1.9704299999999999</v>
      </c>
      <c r="G332" s="17">
        <f t="shared" si="35"/>
        <v>0.23199</v>
      </c>
    </row>
    <row r="333" spans="5:7" x14ac:dyDescent="0.25">
      <c r="E333" s="16">
        <v>3.31</v>
      </c>
      <c r="F333" s="15">
        <f t="shared" si="34"/>
        <v>1.972731</v>
      </c>
      <c r="G333" s="17">
        <f t="shared" si="35"/>
        <v>0.23159299999999999</v>
      </c>
    </row>
    <row r="334" spans="5:7" x14ac:dyDescent="0.25">
      <c r="E334" s="16">
        <v>3.32</v>
      </c>
      <c r="F334" s="15">
        <f t="shared" si="34"/>
        <v>1.9750319999999999</v>
      </c>
      <c r="G334" s="17">
        <f t="shared" si="35"/>
        <v>0.23119600000000001</v>
      </c>
    </row>
    <row r="335" spans="5:7" x14ac:dyDescent="0.25">
      <c r="E335" s="16">
        <v>3.33</v>
      </c>
      <c r="F335" s="15">
        <f t="shared" ref="F335:F366" si="36">B$30+(B$31-B$30)*(($E335-$A$30)/($A$31-$A$30))</f>
        <v>1.977333</v>
      </c>
      <c r="G335" s="17">
        <f t="shared" ref="G335:G366" si="37">C$30+(C$31-C$30)*(($E335-$A$30)/($A$31-$A$30))</f>
        <v>0.230799</v>
      </c>
    </row>
    <row r="336" spans="5:7" x14ac:dyDescent="0.25">
      <c r="E336" s="16">
        <v>3.34</v>
      </c>
      <c r="F336" s="15">
        <f t="shared" si="36"/>
        <v>1.9796339999999999</v>
      </c>
      <c r="G336" s="17">
        <f t="shared" si="37"/>
        <v>0.230402</v>
      </c>
    </row>
    <row r="337" spans="5:7" x14ac:dyDescent="0.25">
      <c r="E337" s="16">
        <v>3.35</v>
      </c>
      <c r="F337" s="15">
        <f t="shared" si="36"/>
        <v>1.981935</v>
      </c>
      <c r="G337" s="17">
        <f t="shared" si="37"/>
        <v>0.23000499999999999</v>
      </c>
    </row>
    <row r="338" spans="5:7" x14ac:dyDescent="0.25">
      <c r="E338" s="16">
        <v>3.36</v>
      </c>
      <c r="F338" s="15">
        <f t="shared" si="36"/>
        <v>1.9842359999999999</v>
      </c>
      <c r="G338" s="17">
        <f t="shared" si="37"/>
        <v>0.22960800000000001</v>
      </c>
    </row>
    <row r="339" spans="5:7" x14ac:dyDescent="0.25">
      <c r="E339" s="16">
        <v>3.37</v>
      </c>
      <c r="F339" s="15">
        <f t="shared" si="36"/>
        <v>1.986537</v>
      </c>
      <c r="G339" s="17">
        <f t="shared" si="37"/>
        <v>0.229211</v>
      </c>
    </row>
    <row r="340" spans="5:7" x14ac:dyDescent="0.25">
      <c r="E340" s="16">
        <v>3.38</v>
      </c>
      <c r="F340" s="15">
        <f t="shared" si="36"/>
        <v>1.9888379999999999</v>
      </c>
      <c r="G340" s="17">
        <f t="shared" si="37"/>
        <v>0.22881400000000002</v>
      </c>
    </row>
    <row r="341" spans="5:7" x14ac:dyDescent="0.25">
      <c r="E341" s="16">
        <v>3.39</v>
      </c>
      <c r="F341" s="15">
        <f t="shared" si="36"/>
        <v>1.991139</v>
      </c>
      <c r="G341" s="17">
        <f t="shared" si="37"/>
        <v>0.22841699999999998</v>
      </c>
    </row>
    <row r="342" spans="5:7" x14ac:dyDescent="0.25">
      <c r="E342" s="16">
        <v>3.4</v>
      </c>
      <c r="F342" s="15">
        <f t="shared" si="36"/>
        <v>1.9934399999999999</v>
      </c>
      <c r="G342" s="17">
        <f t="shared" si="37"/>
        <v>0.22802</v>
      </c>
    </row>
    <row r="343" spans="5:7" x14ac:dyDescent="0.25">
      <c r="E343" s="16">
        <v>3.41</v>
      </c>
      <c r="F343" s="15">
        <f t="shared" si="36"/>
        <v>1.995741</v>
      </c>
      <c r="G343" s="17">
        <f t="shared" si="37"/>
        <v>0.22762299999999999</v>
      </c>
    </row>
    <row r="344" spans="5:7" x14ac:dyDescent="0.25">
      <c r="E344" s="16">
        <v>3.42</v>
      </c>
      <c r="F344" s="15">
        <f t="shared" si="36"/>
        <v>1.9980419999999999</v>
      </c>
      <c r="G344" s="17">
        <f t="shared" si="37"/>
        <v>0.22722600000000001</v>
      </c>
    </row>
    <row r="345" spans="5:7" x14ac:dyDescent="0.25">
      <c r="E345" s="16">
        <v>3.43</v>
      </c>
      <c r="F345" s="15">
        <f t="shared" si="36"/>
        <v>2.000343</v>
      </c>
      <c r="G345" s="17">
        <f t="shared" si="37"/>
        <v>0.226829</v>
      </c>
    </row>
    <row r="346" spans="5:7" x14ac:dyDescent="0.25">
      <c r="E346" s="16">
        <v>3.44</v>
      </c>
      <c r="F346" s="15">
        <f t="shared" si="36"/>
        <v>2.0026440000000001</v>
      </c>
      <c r="G346" s="17">
        <f t="shared" si="37"/>
        <v>0.22643199999999999</v>
      </c>
    </row>
    <row r="347" spans="5:7" x14ac:dyDescent="0.25">
      <c r="E347" s="16">
        <v>3.45</v>
      </c>
      <c r="F347" s="15">
        <f t="shared" si="36"/>
        <v>2.0049450000000002</v>
      </c>
      <c r="G347" s="17">
        <f t="shared" si="37"/>
        <v>0.22603499999999999</v>
      </c>
    </row>
    <row r="348" spans="5:7" x14ac:dyDescent="0.25">
      <c r="E348" s="16">
        <v>3.46</v>
      </c>
      <c r="F348" s="15">
        <f t="shared" si="36"/>
        <v>2.0072459999999999</v>
      </c>
      <c r="G348" s="17">
        <f t="shared" si="37"/>
        <v>0.22563800000000001</v>
      </c>
    </row>
    <row r="349" spans="5:7" x14ac:dyDescent="0.25">
      <c r="E349" s="16">
        <v>3.47</v>
      </c>
      <c r="F349" s="15">
        <f t="shared" si="36"/>
        <v>2.009547</v>
      </c>
      <c r="G349" s="17">
        <f t="shared" si="37"/>
        <v>0.225241</v>
      </c>
    </row>
    <row r="350" spans="5:7" x14ac:dyDescent="0.25">
      <c r="E350" s="16">
        <v>3.48</v>
      </c>
      <c r="F350" s="15">
        <f t="shared" si="36"/>
        <v>2.0118480000000001</v>
      </c>
      <c r="G350" s="17">
        <f t="shared" si="37"/>
        <v>0.22484399999999999</v>
      </c>
    </row>
    <row r="351" spans="5:7" x14ac:dyDescent="0.25">
      <c r="E351" s="16">
        <v>3.49</v>
      </c>
      <c r="F351" s="15">
        <f t="shared" si="36"/>
        <v>2.0141490000000002</v>
      </c>
      <c r="G351" s="17">
        <f t="shared" si="37"/>
        <v>0.22444699999999998</v>
      </c>
    </row>
    <row r="352" spans="5:7" x14ac:dyDescent="0.25">
      <c r="E352" s="16">
        <v>3.5</v>
      </c>
      <c r="F352" s="15">
        <f t="shared" si="36"/>
        <v>2.0164499999999999</v>
      </c>
      <c r="G352" s="17">
        <f t="shared" si="37"/>
        <v>0.22405</v>
      </c>
    </row>
    <row r="353" spans="5:7" x14ac:dyDescent="0.25">
      <c r="E353" s="16">
        <v>3.51</v>
      </c>
      <c r="F353" s="15">
        <f t="shared" si="36"/>
        <v>2.018751</v>
      </c>
      <c r="G353" s="17">
        <f t="shared" si="37"/>
        <v>0.22365300000000002</v>
      </c>
    </row>
    <row r="354" spans="5:7" x14ac:dyDescent="0.25">
      <c r="E354" s="16">
        <v>3.52</v>
      </c>
      <c r="F354" s="15">
        <f t="shared" si="36"/>
        <v>2.0210520000000001</v>
      </c>
      <c r="G354" s="17">
        <f t="shared" si="37"/>
        <v>0.22325600000000001</v>
      </c>
    </row>
    <row r="355" spans="5:7" x14ac:dyDescent="0.25">
      <c r="E355" s="16">
        <v>3.53</v>
      </c>
      <c r="F355" s="15">
        <f t="shared" si="36"/>
        <v>2.0233529999999997</v>
      </c>
      <c r="G355" s="17">
        <f t="shared" si="37"/>
        <v>0.222859</v>
      </c>
    </row>
    <row r="356" spans="5:7" x14ac:dyDescent="0.25">
      <c r="E356" s="16">
        <v>3.54</v>
      </c>
      <c r="F356" s="15">
        <f t="shared" si="36"/>
        <v>2.0256539999999998</v>
      </c>
      <c r="G356" s="17">
        <f t="shared" si="37"/>
        <v>0.22246199999999999</v>
      </c>
    </row>
    <row r="357" spans="5:7" x14ac:dyDescent="0.25">
      <c r="E357" s="16">
        <v>3.55</v>
      </c>
      <c r="F357" s="15">
        <f t="shared" si="36"/>
        <v>2.027955</v>
      </c>
      <c r="G357" s="17">
        <f t="shared" si="37"/>
        <v>0.22206500000000001</v>
      </c>
    </row>
    <row r="358" spans="5:7" x14ac:dyDescent="0.25">
      <c r="E358" s="16">
        <v>3.56</v>
      </c>
      <c r="F358" s="15">
        <f t="shared" si="36"/>
        <v>2.0302560000000001</v>
      </c>
      <c r="G358" s="17">
        <f t="shared" si="37"/>
        <v>0.221668</v>
      </c>
    </row>
    <row r="359" spans="5:7" x14ac:dyDescent="0.25">
      <c r="E359" s="16">
        <v>3.57</v>
      </c>
      <c r="F359" s="15">
        <f t="shared" si="36"/>
        <v>2.0325569999999997</v>
      </c>
      <c r="G359" s="17">
        <f t="shared" si="37"/>
        <v>0.221271</v>
      </c>
    </row>
    <row r="360" spans="5:7" x14ac:dyDescent="0.25">
      <c r="E360" s="16">
        <v>3.58</v>
      </c>
      <c r="F360" s="15">
        <f t="shared" si="36"/>
        <v>2.0348579999999998</v>
      </c>
      <c r="G360" s="17">
        <f t="shared" si="37"/>
        <v>0.22087399999999999</v>
      </c>
    </row>
    <row r="361" spans="5:7" x14ac:dyDescent="0.25">
      <c r="E361" s="16">
        <v>3.59</v>
      </c>
      <c r="F361" s="15">
        <f t="shared" si="36"/>
        <v>2.0371589999999999</v>
      </c>
      <c r="G361" s="17">
        <f t="shared" si="37"/>
        <v>0.22047700000000001</v>
      </c>
    </row>
    <row r="362" spans="5:7" x14ac:dyDescent="0.25">
      <c r="E362" s="16">
        <v>3.6</v>
      </c>
      <c r="F362" s="15">
        <f t="shared" si="36"/>
        <v>2.0394600000000001</v>
      </c>
      <c r="G362" s="17">
        <f t="shared" si="37"/>
        <v>0.22008</v>
      </c>
    </row>
    <row r="363" spans="5:7" x14ac:dyDescent="0.25">
      <c r="E363" s="16">
        <v>3.61</v>
      </c>
      <c r="F363" s="15">
        <f t="shared" si="36"/>
        <v>2.0417610000000002</v>
      </c>
      <c r="G363" s="17">
        <f t="shared" si="37"/>
        <v>0.21968300000000002</v>
      </c>
    </row>
    <row r="364" spans="5:7" x14ac:dyDescent="0.25">
      <c r="E364" s="16">
        <v>3.62</v>
      </c>
      <c r="F364" s="15">
        <f t="shared" si="36"/>
        <v>2.0440619999999998</v>
      </c>
      <c r="G364" s="17">
        <f t="shared" si="37"/>
        <v>0.21928599999999998</v>
      </c>
    </row>
    <row r="365" spans="5:7" x14ac:dyDescent="0.25">
      <c r="E365" s="16">
        <v>3.63</v>
      </c>
      <c r="F365" s="15">
        <f t="shared" si="36"/>
        <v>2.0463629999999999</v>
      </c>
      <c r="G365" s="17">
        <f t="shared" si="37"/>
        <v>0.218889</v>
      </c>
    </row>
    <row r="366" spans="5:7" x14ac:dyDescent="0.25">
      <c r="E366" s="16">
        <v>3.64</v>
      </c>
      <c r="F366" s="15">
        <f t="shared" si="36"/>
        <v>2.048664</v>
      </c>
      <c r="G366" s="17">
        <f t="shared" si="37"/>
        <v>0.21849199999999999</v>
      </c>
    </row>
    <row r="367" spans="5:7" x14ac:dyDescent="0.25">
      <c r="E367" s="16">
        <v>3.65</v>
      </c>
      <c r="F367" s="15">
        <f t="shared" ref="F367:F402" si="38">B$30+(B$31-B$30)*(($E367-$A$30)/($A$31-$A$30))</f>
        <v>2.0509649999999997</v>
      </c>
      <c r="G367" s="17">
        <f t="shared" ref="G367:G402" si="39">C$30+(C$31-C$30)*(($E367-$A$30)/($A$31-$A$30))</f>
        <v>0.21809500000000001</v>
      </c>
    </row>
    <row r="368" spans="5:7" x14ac:dyDescent="0.25">
      <c r="E368" s="16">
        <v>3.66</v>
      </c>
      <c r="F368" s="15">
        <f t="shared" si="38"/>
        <v>2.0532659999999998</v>
      </c>
      <c r="G368" s="17">
        <f t="shared" si="39"/>
        <v>0.217698</v>
      </c>
    </row>
    <row r="369" spans="5:7" x14ac:dyDescent="0.25">
      <c r="E369" s="16">
        <v>3.67</v>
      </c>
      <c r="F369" s="15">
        <f t="shared" si="38"/>
        <v>2.0555669999999999</v>
      </c>
      <c r="G369" s="17">
        <f t="shared" si="39"/>
        <v>0.21730099999999999</v>
      </c>
    </row>
    <row r="370" spans="5:7" x14ac:dyDescent="0.25">
      <c r="E370" s="16">
        <v>3.68</v>
      </c>
      <c r="F370" s="15">
        <f t="shared" si="38"/>
        <v>2.057868</v>
      </c>
      <c r="G370" s="17">
        <f t="shared" si="39"/>
        <v>0.21690399999999999</v>
      </c>
    </row>
    <row r="371" spans="5:7" x14ac:dyDescent="0.25">
      <c r="E371" s="16">
        <v>3.69</v>
      </c>
      <c r="F371" s="15">
        <f t="shared" si="38"/>
        <v>2.0601690000000001</v>
      </c>
      <c r="G371" s="17">
        <f t="shared" si="39"/>
        <v>0.21650700000000001</v>
      </c>
    </row>
    <row r="372" spans="5:7" x14ac:dyDescent="0.25">
      <c r="E372" s="16">
        <v>3.7</v>
      </c>
      <c r="F372" s="15">
        <f t="shared" si="38"/>
        <v>2.0624699999999998</v>
      </c>
      <c r="G372" s="17">
        <f t="shared" si="39"/>
        <v>0.21611</v>
      </c>
    </row>
    <row r="373" spans="5:7" x14ac:dyDescent="0.25">
      <c r="E373" s="16">
        <v>3.71</v>
      </c>
      <c r="F373" s="15">
        <f t="shared" si="38"/>
        <v>2.0647709999999999</v>
      </c>
      <c r="G373" s="17">
        <f t="shared" si="39"/>
        <v>0.21571299999999999</v>
      </c>
    </row>
    <row r="374" spans="5:7" x14ac:dyDescent="0.25">
      <c r="E374" s="16">
        <v>3.72</v>
      </c>
      <c r="F374" s="15">
        <f t="shared" si="38"/>
        <v>2.067072</v>
      </c>
      <c r="G374" s="17">
        <f t="shared" si="39"/>
        <v>0.21531599999999998</v>
      </c>
    </row>
    <row r="375" spans="5:7" x14ac:dyDescent="0.25">
      <c r="E375" s="16">
        <v>3.73</v>
      </c>
      <c r="F375" s="15">
        <f t="shared" si="38"/>
        <v>2.0693730000000001</v>
      </c>
      <c r="G375" s="17">
        <f t="shared" si="39"/>
        <v>0.214919</v>
      </c>
    </row>
    <row r="376" spans="5:7" x14ac:dyDescent="0.25">
      <c r="E376" s="16">
        <v>3.74</v>
      </c>
      <c r="F376" s="15">
        <f t="shared" si="38"/>
        <v>2.0716739999999998</v>
      </c>
      <c r="G376" s="17">
        <f t="shared" si="39"/>
        <v>0.21452199999999999</v>
      </c>
    </row>
    <row r="377" spans="5:7" x14ac:dyDescent="0.25">
      <c r="E377" s="16">
        <v>3.75</v>
      </c>
      <c r="F377" s="15">
        <f t="shared" si="38"/>
        <v>2.0739749999999999</v>
      </c>
      <c r="G377" s="17">
        <f t="shared" si="39"/>
        <v>0.21412500000000001</v>
      </c>
    </row>
    <row r="378" spans="5:7" x14ac:dyDescent="0.25">
      <c r="E378" s="16">
        <v>3.76</v>
      </c>
      <c r="F378" s="15">
        <f t="shared" si="38"/>
        <v>2.076276</v>
      </c>
      <c r="G378" s="17">
        <f t="shared" si="39"/>
        <v>0.213728</v>
      </c>
    </row>
    <row r="379" spans="5:7" x14ac:dyDescent="0.25">
      <c r="E379" s="16">
        <v>3.77</v>
      </c>
      <c r="F379" s="15">
        <f t="shared" si="38"/>
        <v>2.0785770000000001</v>
      </c>
      <c r="G379" s="17">
        <f t="shared" si="39"/>
        <v>0.21333099999999999</v>
      </c>
    </row>
    <row r="380" spans="5:7" x14ac:dyDescent="0.25">
      <c r="E380" s="16">
        <v>3.78</v>
      </c>
      <c r="F380" s="15">
        <f t="shared" si="38"/>
        <v>2.0808779999999998</v>
      </c>
      <c r="G380" s="17">
        <f t="shared" si="39"/>
        <v>0.21293400000000001</v>
      </c>
    </row>
    <row r="381" spans="5:7" x14ac:dyDescent="0.25">
      <c r="E381" s="16">
        <v>3.79</v>
      </c>
      <c r="F381" s="15">
        <f t="shared" si="38"/>
        <v>2.0831789999999999</v>
      </c>
      <c r="G381" s="17">
        <f t="shared" si="39"/>
        <v>0.212537</v>
      </c>
    </row>
    <row r="382" spans="5:7" x14ac:dyDescent="0.25">
      <c r="E382" s="16">
        <v>3.8</v>
      </c>
      <c r="F382" s="15">
        <f t="shared" si="38"/>
        <v>2.08548</v>
      </c>
      <c r="G382" s="17">
        <f t="shared" si="39"/>
        <v>0.21214</v>
      </c>
    </row>
    <row r="383" spans="5:7" x14ac:dyDescent="0.25">
      <c r="E383" s="16">
        <v>3.81</v>
      </c>
      <c r="F383" s="15">
        <f t="shared" si="38"/>
        <v>2.0877810000000001</v>
      </c>
      <c r="G383" s="17">
        <f t="shared" si="39"/>
        <v>0.21174299999999999</v>
      </c>
    </row>
    <row r="384" spans="5:7" x14ac:dyDescent="0.25">
      <c r="E384" s="16">
        <v>3.82</v>
      </c>
      <c r="F384" s="15">
        <f t="shared" si="38"/>
        <v>2.0900819999999998</v>
      </c>
      <c r="G384" s="17">
        <f t="shared" si="39"/>
        <v>0.21134600000000001</v>
      </c>
    </row>
    <row r="385" spans="5:7" x14ac:dyDescent="0.25">
      <c r="E385" s="16">
        <v>3.83</v>
      </c>
      <c r="F385" s="15">
        <f t="shared" si="38"/>
        <v>2.0923829999999999</v>
      </c>
      <c r="G385" s="17">
        <f t="shared" si="39"/>
        <v>0.210949</v>
      </c>
    </row>
    <row r="386" spans="5:7" x14ac:dyDescent="0.25">
      <c r="E386" s="16">
        <v>3.84</v>
      </c>
      <c r="F386" s="15">
        <f t="shared" si="38"/>
        <v>2.094684</v>
      </c>
      <c r="G386" s="17">
        <f t="shared" si="39"/>
        <v>0.21055200000000002</v>
      </c>
    </row>
    <row r="387" spans="5:7" x14ac:dyDescent="0.25">
      <c r="E387" s="16">
        <v>3.85</v>
      </c>
      <c r="F387" s="15">
        <f t="shared" si="38"/>
        <v>2.0969850000000001</v>
      </c>
      <c r="G387" s="17">
        <f t="shared" si="39"/>
        <v>0.21015499999999998</v>
      </c>
    </row>
    <row r="388" spans="5:7" x14ac:dyDescent="0.25">
      <c r="E388" s="16">
        <v>3.86</v>
      </c>
      <c r="F388" s="15">
        <f t="shared" si="38"/>
        <v>2.0992859999999998</v>
      </c>
      <c r="G388" s="17">
        <f t="shared" si="39"/>
        <v>0.209758</v>
      </c>
    </row>
    <row r="389" spans="5:7" x14ac:dyDescent="0.25">
      <c r="E389" s="16">
        <v>3.87</v>
      </c>
      <c r="F389" s="15">
        <f t="shared" si="38"/>
        <v>2.1015869999999999</v>
      </c>
      <c r="G389" s="17">
        <f t="shared" si="39"/>
        <v>0.20936099999999999</v>
      </c>
    </row>
    <row r="390" spans="5:7" x14ac:dyDescent="0.25">
      <c r="E390" s="16">
        <v>3.88</v>
      </c>
      <c r="F390" s="15">
        <f t="shared" si="38"/>
        <v>2.103888</v>
      </c>
      <c r="G390" s="17">
        <f t="shared" si="39"/>
        <v>0.20896399999999998</v>
      </c>
    </row>
    <row r="391" spans="5:7" x14ac:dyDescent="0.25">
      <c r="E391" s="16">
        <v>3.89</v>
      </c>
      <c r="F391" s="15">
        <f t="shared" si="38"/>
        <v>2.1061890000000001</v>
      </c>
      <c r="G391" s="17">
        <f t="shared" si="39"/>
        <v>0.208567</v>
      </c>
    </row>
    <row r="392" spans="5:7" x14ac:dyDescent="0.25">
      <c r="E392" s="16">
        <v>3.9</v>
      </c>
      <c r="F392" s="15">
        <f t="shared" si="38"/>
        <v>2.1084899999999998</v>
      </c>
      <c r="G392" s="17">
        <f t="shared" si="39"/>
        <v>0.20816999999999999</v>
      </c>
    </row>
    <row r="393" spans="5:7" x14ac:dyDescent="0.25">
      <c r="E393" s="16">
        <v>3.91</v>
      </c>
      <c r="F393" s="15">
        <f t="shared" si="38"/>
        <v>2.1107909999999999</v>
      </c>
      <c r="G393" s="17">
        <f t="shared" si="39"/>
        <v>0.20777299999999999</v>
      </c>
    </row>
    <row r="394" spans="5:7" x14ac:dyDescent="0.25">
      <c r="E394" s="16">
        <v>3.92</v>
      </c>
      <c r="F394" s="15">
        <f t="shared" si="38"/>
        <v>2.113092</v>
      </c>
      <c r="G394" s="17">
        <f t="shared" si="39"/>
        <v>0.207376</v>
      </c>
    </row>
    <row r="395" spans="5:7" x14ac:dyDescent="0.25">
      <c r="E395" s="16">
        <v>3.93</v>
      </c>
      <c r="F395" s="15">
        <f t="shared" si="38"/>
        <v>2.1153930000000001</v>
      </c>
      <c r="G395" s="17">
        <f t="shared" si="39"/>
        <v>0.206979</v>
      </c>
    </row>
    <row r="396" spans="5:7" x14ac:dyDescent="0.25">
      <c r="E396" s="16">
        <v>3.94</v>
      </c>
      <c r="F396" s="15">
        <f t="shared" si="38"/>
        <v>2.1176939999999997</v>
      </c>
      <c r="G396" s="17">
        <f t="shared" si="39"/>
        <v>0.20658199999999999</v>
      </c>
    </row>
    <row r="397" spans="5:7" x14ac:dyDescent="0.25">
      <c r="E397" s="16">
        <v>3.95</v>
      </c>
      <c r="F397" s="15">
        <f t="shared" si="38"/>
        <v>2.1199949999999999</v>
      </c>
      <c r="G397" s="17">
        <f t="shared" si="39"/>
        <v>0.20618499999999998</v>
      </c>
    </row>
    <row r="398" spans="5:7" x14ac:dyDescent="0.25">
      <c r="E398" s="16">
        <v>3.96</v>
      </c>
      <c r="F398" s="15">
        <f t="shared" si="38"/>
        <v>2.122296</v>
      </c>
      <c r="G398" s="17">
        <f t="shared" si="39"/>
        <v>0.205788</v>
      </c>
    </row>
    <row r="399" spans="5:7" x14ac:dyDescent="0.25">
      <c r="E399" s="16">
        <v>3.97</v>
      </c>
      <c r="F399" s="15">
        <f t="shared" si="38"/>
        <v>2.1245970000000001</v>
      </c>
      <c r="G399" s="17">
        <f t="shared" si="39"/>
        <v>0.20539099999999999</v>
      </c>
    </row>
    <row r="400" spans="5:7" x14ac:dyDescent="0.25">
      <c r="E400" s="16">
        <v>3.98</v>
      </c>
      <c r="F400" s="15">
        <f t="shared" si="38"/>
        <v>2.1268979999999997</v>
      </c>
      <c r="G400" s="17">
        <f t="shared" si="39"/>
        <v>0.20499400000000001</v>
      </c>
    </row>
    <row r="401" spans="5:7" x14ac:dyDescent="0.25">
      <c r="E401" s="16">
        <v>3.99</v>
      </c>
      <c r="F401" s="15">
        <f t="shared" si="38"/>
        <v>2.1291989999999998</v>
      </c>
      <c r="G401" s="17">
        <f t="shared" si="39"/>
        <v>0.20459699999999997</v>
      </c>
    </row>
    <row r="402" spans="5:7" x14ac:dyDescent="0.25">
      <c r="E402" s="16">
        <v>4</v>
      </c>
      <c r="F402" s="15">
        <f t="shared" si="38"/>
        <v>2.1315</v>
      </c>
      <c r="G402" s="17">
        <f t="shared" si="39"/>
        <v>0.20419999999999999</v>
      </c>
    </row>
    <row r="403" spans="5:7" x14ac:dyDescent="0.25">
      <c r="E403" s="16">
        <v>4.01</v>
      </c>
      <c r="F403" s="15">
        <f t="shared" ref="F403:F434" si="40">B$31+(B$32-B$31)*(($E403-$A$31)/($A$32-$A$31))</f>
        <v>2.1338509999999999</v>
      </c>
      <c r="G403" s="17">
        <f t="shared" ref="G403:G434" si="41">C$31+(C$32-C$31)*(($E403-$A$31)/($A$32-$A$31))</f>
        <v>0.20391000000000001</v>
      </c>
    </row>
    <row r="404" spans="5:7" x14ac:dyDescent="0.25">
      <c r="E404" s="16">
        <v>4.0199999999999996</v>
      </c>
      <c r="F404" s="15">
        <f t="shared" si="40"/>
        <v>2.1362019999999999</v>
      </c>
      <c r="G404" s="17">
        <f t="shared" si="41"/>
        <v>0.20362</v>
      </c>
    </row>
    <row r="405" spans="5:7" x14ac:dyDescent="0.25">
      <c r="E405" s="16">
        <v>4.03</v>
      </c>
      <c r="F405" s="15">
        <f t="shared" si="40"/>
        <v>2.1385529999999999</v>
      </c>
      <c r="G405" s="17">
        <f t="shared" si="41"/>
        <v>0.20332999999999998</v>
      </c>
    </row>
    <row r="406" spans="5:7" x14ac:dyDescent="0.25">
      <c r="E406" s="16">
        <v>4.04</v>
      </c>
      <c r="F406" s="15">
        <f t="shared" si="40"/>
        <v>2.1409039999999999</v>
      </c>
      <c r="G406" s="17">
        <f t="shared" si="41"/>
        <v>0.20304</v>
      </c>
    </row>
    <row r="407" spans="5:7" x14ac:dyDescent="0.25">
      <c r="E407" s="16">
        <v>4.05</v>
      </c>
      <c r="F407" s="15">
        <f t="shared" si="40"/>
        <v>2.1432549999999999</v>
      </c>
      <c r="G407" s="17">
        <f t="shared" si="41"/>
        <v>0.20274999999999999</v>
      </c>
    </row>
    <row r="408" spans="5:7" x14ac:dyDescent="0.25">
      <c r="E408" s="16">
        <v>4.0599999999999996</v>
      </c>
      <c r="F408" s="15">
        <f t="shared" si="40"/>
        <v>2.1456059999999999</v>
      </c>
      <c r="G408" s="17">
        <f t="shared" si="41"/>
        <v>0.20246</v>
      </c>
    </row>
    <row r="409" spans="5:7" x14ac:dyDescent="0.25">
      <c r="E409" s="16">
        <v>4.07</v>
      </c>
      <c r="F409" s="15">
        <f t="shared" si="40"/>
        <v>2.1479569999999999</v>
      </c>
      <c r="G409" s="17">
        <f t="shared" si="41"/>
        <v>0.20216999999999999</v>
      </c>
    </row>
    <row r="410" spans="5:7" x14ac:dyDescent="0.25">
      <c r="E410" s="16">
        <v>4.08</v>
      </c>
      <c r="F410" s="15">
        <f t="shared" si="40"/>
        <v>2.1503079999999999</v>
      </c>
      <c r="G410" s="17">
        <f t="shared" si="41"/>
        <v>0.20188</v>
      </c>
    </row>
    <row r="411" spans="5:7" x14ac:dyDescent="0.25">
      <c r="E411" s="16">
        <v>4.09</v>
      </c>
      <c r="F411" s="15">
        <f t="shared" si="40"/>
        <v>2.1526589999999999</v>
      </c>
      <c r="G411" s="17">
        <f t="shared" si="41"/>
        <v>0.20158999999999999</v>
      </c>
    </row>
    <row r="412" spans="5:7" x14ac:dyDescent="0.25">
      <c r="E412" s="16">
        <v>4.0999999999999996</v>
      </c>
      <c r="F412" s="15">
        <f t="shared" si="40"/>
        <v>2.1550099999999999</v>
      </c>
      <c r="G412" s="17">
        <f t="shared" si="41"/>
        <v>0.20130000000000001</v>
      </c>
    </row>
    <row r="413" spans="5:7" x14ac:dyDescent="0.25">
      <c r="E413" s="16">
        <v>4.1100000000000003</v>
      </c>
      <c r="F413" s="15">
        <f t="shared" si="40"/>
        <v>2.1573609999999999</v>
      </c>
      <c r="G413" s="17">
        <f t="shared" si="41"/>
        <v>0.20100999999999999</v>
      </c>
    </row>
    <row r="414" spans="5:7" x14ac:dyDescent="0.25">
      <c r="E414" s="16">
        <v>4.12</v>
      </c>
      <c r="F414" s="15">
        <f t="shared" si="40"/>
        <v>2.1597119999999999</v>
      </c>
      <c r="G414" s="17">
        <f t="shared" si="41"/>
        <v>0.20071999999999998</v>
      </c>
    </row>
    <row r="415" spans="5:7" x14ac:dyDescent="0.25">
      <c r="E415" s="16">
        <v>4.13</v>
      </c>
      <c r="F415" s="15">
        <f t="shared" si="40"/>
        <v>2.1620629999999998</v>
      </c>
      <c r="G415" s="17">
        <f t="shared" si="41"/>
        <v>0.20043</v>
      </c>
    </row>
    <row r="416" spans="5:7" x14ac:dyDescent="0.25">
      <c r="E416" s="16">
        <v>4.1399999999999997</v>
      </c>
      <c r="F416" s="15">
        <f t="shared" si="40"/>
        <v>2.1644139999999998</v>
      </c>
      <c r="G416" s="17">
        <f t="shared" si="41"/>
        <v>0.20014000000000001</v>
      </c>
    </row>
    <row r="417" spans="5:7" x14ac:dyDescent="0.25">
      <c r="E417" s="16">
        <v>4.1500000000000004</v>
      </c>
      <c r="F417" s="15">
        <f t="shared" si="40"/>
        <v>2.1667649999999998</v>
      </c>
      <c r="G417" s="17">
        <f t="shared" si="41"/>
        <v>0.19984999999999997</v>
      </c>
    </row>
    <row r="418" spans="5:7" x14ac:dyDescent="0.25">
      <c r="E418" s="16">
        <v>4.16</v>
      </c>
      <c r="F418" s="15">
        <f t="shared" si="40"/>
        <v>2.1691159999999998</v>
      </c>
      <c r="G418" s="17">
        <f t="shared" si="41"/>
        <v>0.19955999999999999</v>
      </c>
    </row>
    <row r="419" spans="5:7" x14ac:dyDescent="0.25">
      <c r="E419" s="16">
        <v>4.17</v>
      </c>
      <c r="F419" s="15">
        <f t="shared" si="40"/>
        <v>2.1714669999999998</v>
      </c>
      <c r="G419" s="17">
        <f t="shared" si="41"/>
        <v>0.19927</v>
      </c>
    </row>
    <row r="420" spans="5:7" x14ac:dyDescent="0.25">
      <c r="E420" s="16">
        <v>4.18</v>
      </c>
      <c r="F420" s="15">
        <f t="shared" si="40"/>
        <v>2.1738179999999998</v>
      </c>
      <c r="G420" s="17">
        <f t="shared" si="41"/>
        <v>0.19897999999999999</v>
      </c>
    </row>
    <row r="421" spans="5:7" x14ac:dyDescent="0.25">
      <c r="E421" s="16">
        <v>4.1900000000000004</v>
      </c>
      <c r="F421" s="15">
        <f t="shared" si="40"/>
        <v>2.1761690000000002</v>
      </c>
      <c r="G421" s="17">
        <f t="shared" si="41"/>
        <v>0.19868999999999998</v>
      </c>
    </row>
    <row r="422" spans="5:7" x14ac:dyDescent="0.25">
      <c r="E422" s="16">
        <v>4.2</v>
      </c>
      <c r="F422" s="15">
        <f t="shared" si="40"/>
        <v>2.1785199999999998</v>
      </c>
      <c r="G422" s="17">
        <f t="shared" si="41"/>
        <v>0.19839999999999999</v>
      </c>
    </row>
    <row r="423" spans="5:7" x14ac:dyDescent="0.25">
      <c r="E423" s="16">
        <v>4.21</v>
      </c>
      <c r="F423" s="15">
        <f t="shared" si="40"/>
        <v>2.1808709999999998</v>
      </c>
      <c r="G423" s="17">
        <f t="shared" si="41"/>
        <v>0.19811000000000001</v>
      </c>
    </row>
    <row r="424" spans="5:7" x14ac:dyDescent="0.25">
      <c r="E424" s="16">
        <v>4.22</v>
      </c>
      <c r="F424" s="15">
        <f t="shared" si="40"/>
        <v>2.1832219999999998</v>
      </c>
      <c r="G424" s="17">
        <f t="shared" si="41"/>
        <v>0.19782</v>
      </c>
    </row>
    <row r="425" spans="5:7" x14ac:dyDescent="0.25">
      <c r="E425" s="16">
        <v>4.2300000000000004</v>
      </c>
      <c r="F425" s="15">
        <f t="shared" si="40"/>
        <v>2.1855730000000002</v>
      </c>
      <c r="G425" s="17">
        <f t="shared" si="41"/>
        <v>0.19752999999999998</v>
      </c>
    </row>
    <row r="426" spans="5:7" x14ac:dyDescent="0.25">
      <c r="E426" s="16">
        <v>4.24</v>
      </c>
      <c r="F426" s="15">
        <f t="shared" si="40"/>
        <v>2.1879240000000002</v>
      </c>
      <c r="G426" s="17">
        <f t="shared" si="41"/>
        <v>0.19724</v>
      </c>
    </row>
    <row r="427" spans="5:7" x14ac:dyDescent="0.25">
      <c r="E427" s="16">
        <v>4.25</v>
      </c>
      <c r="F427" s="15">
        <f t="shared" si="40"/>
        <v>2.1902749999999997</v>
      </c>
      <c r="G427" s="17">
        <f t="shared" si="41"/>
        <v>0.19694999999999999</v>
      </c>
    </row>
    <row r="428" spans="5:7" x14ac:dyDescent="0.25">
      <c r="E428" s="16">
        <v>4.26</v>
      </c>
      <c r="F428" s="15">
        <f t="shared" si="40"/>
        <v>2.1926259999999997</v>
      </c>
      <c r="G428" s="17">
        <f t="shared" si="41"/>
        <v>0.19666</v>
      </c>
    </row>
    <row r="429" spans="5:7" x14ac:dyDescent="0.25">
      <c r="E429" s="16">
        <v>4.2699999999999996</v>
      </c>
      <c r="F429" s="15">
        <f t="shared" si="40"/>
        <v>2.1949769999999997</v>
      </c>
      <c r="G429" s="17">
        <f t="shared" si="41"/>
        <v>0.19637000000000002</v>
      </c>
    </row>
    <row r="430" spans="5:7" x14ac:dyDescent="0.25">
      <c r="E430" s="16">
        <v>4.28</v>
      </c>
      <c r="F430" s="15">
        <f t="shared" si="40"/>
        <v>2.1973280000000002</v>
      </c>
      <c r="G430" s="17">
        <f t="shared" si="41"/>
        <v>0.19607999999999998</v>
      </c>
    </row>
    <row r="431" spans="5:7" x14ac:dyDescent="0.25">
      <c r="E431" s="16">
        <v>4.29</v>
      </c>
      <c r="F431" s="15">
        <f t="shared" si="40"/>
        <v>2.1996790000000002</v>
      </c>
      <c r="G431" s="17">
        <f t="shared" si="41"/>
        <v>0.19578999999999999</v>
      </c>
    </row>
    <row r="432" spans="5:7" x14ac:dyDescent="0.25">
      <c r="E432" s="16">
        <v>4.3</v>
      </c>
      <c r="F432" s="15">
        <f t="shared" si="40"/>
        <v>2.2020299999999997</v>
      </c>
      <c r="G432" s="17">
        <f t="shared" si="41"/>
        <v>0.19550000000000001</v>
      </c>
    </row>
    <row r="433" spans="5:7" x14ac:dyDescent="0.25">
      <c r="E433" s="16">
        <v>4.3099999999999996</v>
      </c>
      <c r="F433" s="15">
        <f t="shared" si="40"/>
        <v>2.2043809999999997</v>
      </c>
      <c r="G433" s="17">
        <f t="shared" si="41"/>
        <v>0.19520999999999999</v>
      </c>
    </row>
    <row r="434" spans="5:7" x14ac:dyDescent="0.25">
      <c r="E434" s="16">
        <v>4.32</v>
      </c>
      <c r="F434" s="15">
        <f t="shared" si="40"/>
        <v>2.2067320000000001</v>
      </c>
      <c r="G434" s="17">
        <f t="shared" si="41"/>
        <v>0.19491999999999998</v>
      </c>
    </row>
    <row r="435" spans="5:7" x14ac:dyDescent="0.25">
      <c r="E435" s="16">
        <v>4.33</v>
      </c>
      <c r="F435" s="15">
        <f t="shared" ref="F435:F466" si="42">B$31+(B$32-B$31)*(($E435-$A$31)/($A$32-$A$31))</f>
        <v>2.2090830000000001</v>
      </c>
      <c r="G435" s="17">
        <f t="shared" ref="G435:G466" si="43">C$31+(C$32-C$31)*(($E435-$A$31)/($A$32-$A$31))</f>
        <v>0.19463</v>
      </c>
    </row>
    <row r="436" spans="5:7" x14ac:dyDescent="0.25">
      <c r="E436" s="16">
        <v>4.34</v>
      </c>
      <c r="F436" s="15">
        <f t="shared" si="42"/>
        <v>2.2114340000000001</v>
      </c>
      <c r="G436" s="17">
        <f t="shared" si="43"/>
        <v>0.19433999999999998</v>
      </c>
    </row>
    <row r="437" spans="5:7" x14ac:dyDescent="0.25">
      <c r="E437" s="16">
        <v>4.3499999999999996</v>
      </c>
      <c r="F437" s="15">
        <f t="shared" si="42"/>
        <v>2.2137849999999997</v>
      </c>
      <c r="G437" s="17">
        <f t="shared" si="43"/>
        <v>0.19405</v>
      </c>
    </row>
    <row r="438" spans="5:7" x14ac:dyDescent="0.25">
      <c r="E438" s="16">
        <v>4.3600000000000003</v>
      </c>
      <c r="F438" s="15">
        <f t="shared" si="42"/>
        <v>2.2161360000000001</v>
      </c>
      <c r="G438" s="17">
        <f t="shared" si="43"/>
        <v>0.19375999999999999</v>
      </c>
    </row>
    <row r="439" spans="5:7" x14ac:dyDescent="0.25">
      <c r="E439" s="16">
        <v>4.37</v>
      </c>
      <c r="F439" s="15">
        <f t="shared" si="42"/>
        <v>2.2184870000000001</v>
      </c>
      <c r="G439" s="17">
        <f t="shared" si="43"/>
        <v>0.19347</v>
      </c>
    </row>
    <row r="440" spans="5:7" x14ac:dyDescent="0.25">
      <c r="E440" s="16">
        <v>4.38</v>
      </c>
      <c r="F440" s="15">
        <f t="shared" si="42"/>
        <v>2.2208380000000001</v>
      </c>
      <c r="G440" s="17">
        <f t="shared" si="43"/>
        <v>0.19317999999999999</v>
      </c>
    </row>
    <row r="441" spans="5:7" x14ac:dyDescent="0.25">
      <c r="E441" s="16">
        <v>4.3899999999999997</v>
      </c>
      <c r="F441" s="15">
        <f t="shared" si="42"/>
        <v>2.2231890000000001</v>
      </c>
      <c r="G441" s="17">
        <f t="shared" si="43"/>
        <v>0.19289000000000001</v>
      </c>
    </row>
    <row r="442" spans="5:7" x14ac:dyDescent="0.25">
      <c r="E442" s="16">
        <v>4.4000000000000004</v>
      </c>
      <c r="F442" s="15">
        <f t="shared" si="42"/>
        <v>2.2255400000000001</v>
      </c>
      <c r="G442" s="17">
        <f t="shared" si="43"/>
        <v>0.19259999999999999</v>
      </c>
    </row>
    <row r="443" spans="5:7" x14ac:dyDescent="0.25">
      <c r="E443" s="16">
        <v>4.41</v>
      </c>
      <c r="F443" s="15">
        <f t="shared" si="42"/>
        <v>2.2278910000000001</v>
      </c>
      <c r="G443" s="17">
        <f t="shared" si="43"/>
        <v>0.19230999999999998</v>
      </c>
    </row>
    <row r="444" spans="5:7" x14ac:dyDescent="0.25">
      <c r="E444" s="16">
        <v>4.42</v>
      </c>
      <c r="F444" s="15">
        <f t="shared" si="42"/>
        <v>2.2302420000000001</v>
      </c>
      <c r="G444" s="17">
        <f t="shared" si="43"/>
        <v>0.19202</v>
      </c>
    </row>
    <row r="445" spans="5:7" x14ac:dyDescent="0.25">
      <c r="E445" s="16">
        <v>4.43</v>
      </c>
      <c r="F445" s="15">
        <f t="shared" si="42"/>
        <v>2.232593</v>
      </c>
      <c r="G445" s="17">
        <f t="shared" si="43"/>
        <v>0.19173000000000001</v>
      </c>
    </row>
    <row r="446" spans="5:7" x14ac:dyDescent="0.25">
      <c r="E446" s="16">
        <v>4.4400000000000004</v>
      </c>
      <c r="F446" s="15">
        <f t="shared" si="42"/>
        <v>2.234944</v>
      </c>
      <c r="G446" s="17">
        <f t="shared" si="43"/>
        <v>0.19143999999999997</v>
      </c>
    </row>
    <row r="447" spans="5:7" x14ac:dyDescent="0.25">
      <c r="E447" s="16">
        <v>4.45</v>
      </c>
      <c r="F447" s="15">
        <f t="shared" si="42"/>
        <v>2.237295</v>
      </c>
      <c r="G447" s="17">
        <f t="shared" si="43"/>
        <v>0.19114999999999999</v>
      </c>
    </row>
    <row r="448" spans="5:7" x14ac:dyDescent="0.25">
      <c r="E448" s="16">
        <v>4.46</v>
      </c>
      <c r="F448" s="15">
        <f t="shared" si="42"/>
        <v>2.239646</v>
      </c>
      <c r="G448" s="17">
        <f t="shared" si="43"/>
        <v>0.19086</v>
      </c>
    </row>
    <row r="449" spans="5:7" x14ac:dyDescent="0.25">
      <c r="E449" s="16">
        <v>4.47</v>
      </c>
      <c r="F449" s="15">
        <f t="shared" si="42"/>
        <v>2.241997</v>
      </c>
      <c r="G449" s="17">
        <f t="shared" si="43"/>
        <v>0.19056999999999999</v>
      </c>
    </row>
    <row r="450" spans="5:7" x14ac:dyDescent="0.25">
      <c r="E450" s="16">
        <v>4.4800000000000004</v>
      </c>
      <c r="F450" s="15">
        <f t="shared" si="42"/>
        <v>2.244348</v>
      </c>
      <c r="G450" s="17">
        <f t="shared" si="43"/>
        <v>0.19027999999999998</v>
      </c>
    </row>
    <row r="451" spans="5:7" x14ac:dyDescent="0.25">
      <c r="E451" s="16">
        <v>4.49</v>
      </c>
      <c r="F451" s="15">
        <f t="shared" si="42"/>
        <v>2.246699</v>
      </c>
      <c r="G451" s="17">
        <f t="shared" si="43"/>
        <v>0.18998999999999999</v>
      </c>
    </row>
    <row r="452" spans="5:7" x14ac:dyDescent="0.25">
      <c r="E452" s="16">
        <v>4.5</v>
      </c>
      <c r="F452" s="15">
        <f t="shared" si="42"/>
        <v>2.24905</v>
      </c>
      <c r="G452" s="17">
        <f t="shared" si="43"/>
        <v>0.18969999999999998</v>
      </c>
    </row>
    <row r="453" spans="5:7" x14ac:dyDescent="0.25">
      <c r="E453" s="16">
        <v>4.51</v>
      </c>
      <c r="F453" s="15">
        <f t="shared" si="42"/>
        <v>2.251401</v>
      </c>
      <c r="G453" s="17">
        <f t="shared" si="43"/>
        <v>0.18941</v>
      </c>
    </row>
    <row r="454" spans="5:7" x14ac:dyDescent="0.25">
      <c r="E454" s="16">
        <v>4.5199999999999996</v>
      </c>
      <c r="F454" s="15">
        <f t="shared" si="42"/>
        <v>2.253752</v>
      </c>
      <c r="G454" s="17">
        <f t="shared" si="43"/>
        <v>0.18912000000000001</v>
      </c>
    </row>
    <row r="455" spans="5:7" x14ac:dyDescent="0.25">
      <c r="E455" s="16">
        <v>4.53</v>
      </c>
      <c r="F455" s="15">
        <f t="shared" si="42"/>
        <v>2.256103</v>
      </c>
      <c r="G455" s="17">
        <f t="shared" si="43"/>
        <v>0.18883</v>
      </c>
    </row>
    <row r="456" spans="5:7" x14ac:dyDescent="0.25">
      <c r="E456" s="16">
        <v>4.54</v>
      </c>
      <c r="F456" s="15">
        <f t="shared" si="42"/>
        <v>2.258454</v>
      </c>
      <c r="G456" s="17">
        <f t="shared" si="43"/>
        <v>0.18853999999999999</v>
      </c>
    </row>
    <row r="457" spans="5:7" x14ac:dyDescent="0.25">
      <c r="E457" s="16">
        <v>4.55</v>
      </c>
      <c r="F457" s="15">
        <f t="shared" si="42"/>
        <v>2.260805</v>
      </c>
      <c r="G457" s="17">
        <f t="shared" si="43"/>
        <v>0.18825</v>
      </c>
    </row>
    <row r="458" spans="5:7" x14ac:dyDescent="0.25">
      <c r="E458" s="16">
        <v>4.5599999999999996</v>
      </c>
      <c r="F458" s="15">
        <f t="shared" si="42"/>
        <v>2.2631559999999999</v>
      </c>
      <c r="G458" s="17">
        <f t="shared" si="43"/>
        <v>0.18796000000000002</v>
      </c>
    </row>
    <row r="459" spans="5:7" x14ac:dyDescent="0.25">
      <c r="E459" s="16">
        <v>4.57</v>
      </c>
      <c r="F459" s="15">
        <f t="shared" si="42"/>
        <v>2.2655069999999999</v>
      </c>
      <c r="G459" s="17">
        <f t="shared" si="43"/>
        <v>0.18766999999999998</v>
      </c>
    </row>
    <row r="460" spans="5:7" x14ac:dyDescent="0.25">
      <c r="E460" s="16">
        <v>4.58</v>
      </c>
      <c r="F460" s="15">
        <f t="shared" si="42"/>
        <v>2.2678579999999999</v>
      </c>
      <c r="G460" s="17">
        <f t="shared" si="43"/>
        <v>0.18737999999999999</v>
      </c>
    </row>
    <row r="461" spans="5:7" x14ac:dyDescent="0.25">
      <c r="E461" s="16">
        <v>4.59</v>
      </c>
      <c r="F461" s="15">
        <f t="shared" si="42"/>
        <v>2.2702089999999999</v>
      </c>
      <c r="G461" s="17">
        <f t="shared" si="43"/>
        <v>0.18709000000000001</v>
      </c>
    </row>
    <row r="462" spans="5:7" x14ac:dyDescent="0.25">
      <c r="E462" s="16">
        <v>4.5999999999999996</v>
      </c>
      <c r="F462" s="15">
        <f t="shared" si="42"/>
        <v>2.2725599999999999</v>
      </c>
      <c r="G462" s="17">
        <f t="shared" si="43"/>
        <v>0.18679999999999999</v>
      </c>
    </row>
    <row r="463" spans="5:7" x14ac:dyDescent="0.25">
      <c r="E463" s="16">
        <v>4.6100000000000003</v>
      </c>
      <c r="F463" s="15">
        <f t="shared" si="42"/>
        <v>2.2749109999999999</v>
      </c>
      <c r="G463" s="17">
        <f t="shared" si="43"/>
        <v>0.18650999999999998</v>
      </c>
    </row>
    <row r="464" spans="5:7" x14ac:dyDescent="0.25">
      <c r="E464" s="16">
        <v>4.62</v>
      </c>
      <c r="F464" s="15">
        <f t="shared" si="42"/>
        <v>2.2772619999999999</v>
      </c>
      <c r="G464" s="17">
        <f t="shared" si="43"/>
        <v>0.18622</v>
      </c>
    </row>
    <row r="465" spans="5:7" x14ac:dyDescent="0.25">
      <c r="E465" s="16">
        <v>4.63</v>
      </c>
      <c r="F465" s="15">
        <f t="shared" si="42"/>
        <v>2.2796129999999999</v>
      </c>
      <c r="G465" s="17">
        <f t="shared" si="43"/>
        <v>0.18592999999999998</v>
      </c>
    </row>
    <row r="466" spans="5:7" x14ac:dyDescent="0.25">
      <c r="E466" s="16">
        <v>4.6399999999999997</v>
      </c>
      <c r="F466" s="15">
        <f t="shared" si="42"/>
        <v>2.2819639999999999</v>
      </c>
      <c r="G466" s="17">
        <f t="shared" si="43"/>
        <v>0.18564</v>
      </c>
    </row>
    <row r="467" spans="5:7" x14ac:dyDescent="0.25">
      <c r="E467" s="16">
        <v>4.6500000000000004</v>
      </c>
      <c r="F467" s="15">
        <f t="shared" ref="F467:F502" si="44">B$31+(B$32-B$31)*(($E467-$A$31)/($A$32-$A$31))</f>
        <v>2.2843150000000003</v>
      </c>
      <c r="G467" s="17">
        <f t="shared" ref="G467:G502" si="45">C$31+(C$32-C$31)*(($E467-$A$31)/($A$32-$A$31))</f>
        <v>0.18534999999999999</v>
      </c>
    </row>
    <row r="468" spans="5:7" x14ac:dyDescent="0.25">
      <c r="E468" s="16">
        <v>4.66</v>
      </c>
      <c r="F468" s="15">
        <f t="shared" si="44"/>
        <v>2.2866659999999999</v>
      </c>
      <c r="G468" s="17">
        <f t="shared" si="45"/>
        <v>0.18506</v>
      </c>
    </row>
    <row r="469" spans="5:7" x14ac:dyDescent="0.25">
      <c r="E469" s="16">
        <v>4.67</v>
      </c>
      <c r="F469" s="15">
        <f t="shared" si="44"/>
        <v>2.2890169999999999</v>
      </c>
      <c r="G469" s="17">
        <f t="shared" si="45"/>
        <v>0.18476999999999999</v>
      </c>
    </row>
    <row r="470" spans="5:7" x14ac:dyDescent="0.25">
      <c r="E470" s="16">
        <v>4.68</v>
      </c>
      <c r="F470" s="15">
        <f t="shared" si="44"/>
        <v>2.2913679999999998</v>
      </c>
      <c r="G470" s="17">
        <f t="shared" si="45"/>
        <v>0.18448000000000001</v>
      </c>
    </row>
    <row r="471" spans="5:7" x14ac:dyDescent="0.25">
      <c r="E471" s="16">
        <v>4.6900000000000004</v>
      </c>
      <c r="F471" s="15">
        <f t="shared" si="44"/>
        <v>2.2937190000000003</v>
      </c>
      <c r="G471" s="17">
        <f t="shared" si="45"/>
        <v>0.18418999999999999</v>
      </c>
    </row>
    <row r="472" spans="5:7" x14ac:dyDescent="0.25">
      <c r="E472" s="16">
        <v>4.7</v>
      </c>
      <c r="F472" s="15">
        <f t="shared" si="44"/>
        <v>2.2960700000000003</v>
      </c>
      <c r="G472" s="17">
        <f t="shared" si="45"/>
        <v>0.18389999999999998</v>
      </c>
    </row>
    <row r="473" spans="5:7" x14ac:dyDescent="0.25">
      <c r="E473" s="16">
        <v>4.71</v>
      </c>
      <c r="F473" s="15">
        <f t="shared" si="44"/>
        <v>2.2984209999999998</v>
      </c>
      <c r="G473" s="17">
        <f t="shared" si="45"/>
        <v>0.18361</v>
      </c>
    </row>
    <row r="474" spans="5:7" x14ac:dyDescent="0.25">
      <c r="E474" s="16">
        <v>4.72</v>
      </c>
      <c r="F474" s="15">
        <f t="shared" si="44"/>
        <v>2.3007719999999998</v>
      </c>
      <c r="G474" s="17">
        <f t="shared" si="45"/>
        <v>0.18332000000000001</v>
      </c>
    </row>
    <row r="475" spans="5:7" x14ac:dyDescent="0.25">
      <c r="E475" s="16">
        <v>4.7300000000000004</v>
      </c>
      <c r="F475" s="15">
        <f t="shared" si="44"/>
        <v>2.3031230000000003</v>
      </c>
      <c r="G475" s="17">
        <f t="shared" si="45"/>
        <v>0.18302999999999997</v>
      </c>
    </row>
    <row r="476" spans="5:7" x14ac:dyDescent="0.25">
      <c r="E476" s="16">
        <v>4.74</v>
      </c>
      <c r="F476" s="15">
        <f t="shared" si="44"/>
        <v>2.3054740000000002</v>
      </c>
      <c r="G476" s="17">
        <f t="shared" si="45"/>
        <v>0.18273999999999999</v>
      </c>
    </row>
    <row r="477" spans="5:7" x14ac:dyDescent="0.25">
      <c r="E477" s="16">
        <v>4.75</v>
      </c>
      <c r="F477" s="15">
        <f t="shared" si="44"/>
        <v>2.3078250000000002</v>
      </c>
      <c r="G477" s="17">
        <f t="shared" si="45"/>
        <v>0.18245</v>
      </c>
    </row>
    <row r="478" spans="5:7" x14ac:dyDescent="0.25">
      <c r="E478" s="16">
        <v>4.76</v>
      </c>
      <c r="F478" s="15">
        <f t="shared" si="44"/>
        <v>2.3101759999999998</v>
      </c>
      <c r="G478" s="17">
        <f t="shared" si="45"/>
        <v>0.18215999999999999</v>
      </c>
    </row>
    <row r="479" spans="5:7" x14ac:dyDescent="0.25">
      <c r="E479" s="16">
        <v>4.7699999999999996</v>
      </c>
      <c r="F479" s="15">
        <f t="shared" si="44"/>
        <v>2.3125269999999998</v>
      </c>
      <c r="G479" s="17">
        <f t="shared" si="45"/>
        <v>0.18187</v>
      </c>
    </row>
    <row r="480" spans="5:7" x14ac:dyDescent="0.25">
      <c r="E480" s="16">
        <v>4.78</v>
      </c>
      <c r="F480" s="15">
        <f t="shared" si="44"/>
        <v>2.3148780000000002</v>
      </c>
      <c r="G480" s="17">
        <f t="shared" si="45"/>
        <v>0.18157999999999999</v>
      </c>
    </row>
    <row r="481" spans="5:7" x14ac:dyDescent="0.25">
      <c r="E481" s="16">
        <v>4.79</v>
      </c>
      <c r="F481" s="15">
        <f t="shared" si="44"/>
        <v>2.3172290000000002</v>
      </c>
      <c r="G481" s="17">
        <f t="shared" si="45"/>
        <v>0.18129000000000001</v>
      </c>
    </row>
    <row r="482" spans="5:7" x14ac:dyDescent="0.25">
      <c r="E482" s="16">
        <v>4.8</v>
      </c>
      <c r="F482" s="15">
        <f t="shared" si="44"/>
        <v>2.3195800000000002</v>
      </c>
      <c r="G482" s="17">
        <f t="shared" si="45"/>
        <v>0.18099999999999999</v>
      </c>
    </row>
    <row r="483" spans="5:7" x14ac:dyDescent="0.25">
      <c r="E483" s="16">
        <v>4.8099999999999996</v>
      </c>
      <c r="F483" s="15">
        <f t="shared" si="44"/>
        <v>2.3219309999999997</v>
      </c>
      <c r="G483" s="17">
        <f t="shared" si="45"/>
        <v>0.18071000000000001</v>
      </c>
    </row>
    <row r="484" spans="5:7" x14ac:dyDescent="0.25">
      <c r="E484" s="16">
        <v>4.82</v>
      </c>
      <c r="F484" s="15">
        <f t="shared" si="44"/>
        <v>2.3242820000000002</v>
      </c>
      <c r="G484" s="17">
        <f t="shared" si="45"/>
        <v>0.18042</v>
      </c>
    </row>
    <row r="485" spans="5:7" x14ac:dyDescent="0.25">
      <c r="E485" s="16">
        <v>4.83</v>
      </c>
      <c r="F485" s="15">
        <f t="shared" si="44"/>
        <v>2.3266330000000002</v>
      </c>
      <c r="G485" s="17">
        <f t="shared" si="45"/>
        <v>0.18012999999999998</v>
      </c>
    </row>
    <row r="486" spans="5:7" x14ac:dyDescent="0.25">
      <c r="E486" s="16">
        <v>4.84</v>
      </c>
      <c r="F486" s="15">
        <f t="shared" si="44"/>
        <v>2.3289840000000002</v>
      </c>
      <c r="G486" s="17">
        <f t="shared" si="45"/>
        <v>0.17984</v>
      </c>
    </row>
    <row r="487" spans="5:7" x14ac:dyDescent="0.25">
      <c r="E487" s="16">
        <v>4.8499999999999996</v>
      </c>
      <c r="F487" s="15">
        <f t="shared" si="44"/>
        <v>2.3313350000000002</v>
      </c>
      <c r="G487" s="17">
        <f t="shared" si="45"/>
        <v>0.17955000000000002</v>
      </c>
    </row>
    <row r="488" spans="5:7" x14ac:dyDescent="0.25">
      <c r="E488" s="16">
        <v>4.8600000000000003</v>
      </c>
      <c r="F488" s="15">
        <f t="shared" si="44"/>
        <v>2.3336860000000001</v>
      </c>
      <c r="G488" s="17">
        <f t="shared" si="45"/>
        <v>0.17925999999999997</v>
      </c>
    </row>
    <row r="489" spans="5:7" x14ac:dyDescent="0.25">
      <c r="E489" s="16">
        <v>4.87</v>
      </c>
      <c r="F489" s="15">
        <f t="shared" si="44"/>
        <v>2.3360370000000001</v>
      </c>
      <c r="G489" s="17">
        <f t="shared" si="45"/>
        <v>0.17896999999999999</v>
      </c>
    </row>
    <row r="490" spans="5:7" x14ac:dyDescent="0.25">
      <c r="E490" s="16">
        <v>4.88</v>
      </c>
      <c r="F490" s="15">
        <f t="shared" si="44"/>
        <v>2.3383880000000001</v>
      </c>
      <c r="G490" s="17">
        <f t="shared" si="45"/>
        <v>0.17868000000000001</v>
      </c>
    </row>
    <row r="491" spans="5:7" x14ac:dyDescent="0.25">
      <c r="E491" s="16">
        <v>4.8899999999999997</v>
      </c>
      <c r="F491" s="15">
        <f t="shared" si="44"/>
        <v>2.3407390000000001</v>
      </c>
      <c r="G491" s="17">
        <f t="shared" si="45"/>
        <v>0.17838999999999999</v>
      </c>
    </row>
    <row r="492" spans="5:7" x14ac:dyDescent="0.25">
      <c r="E492" s="16">
        <v>4.9000000000000004</v>
      </c>
      <c r="F492" s="15">
        <f t="shared" si="44"/>
        <v>2.3430900000000001</v>
      </c>
      <c r="G492" s="17">
        <f t="shared" si="45"/>
        <v>0.17809999999999998</v>
      </c>
    </row>
    <row r="493" spans="5:7" x14ac:dyDescent="0.25">
      <c r="E493" s="16">
        <v>4.91</v>
      </c>
      <c r="F493" s="15">
        <f t="shared" si="44"/>
        <v>2.3454410000000001</v>
      </c>
      <c r="G493" s="17">
        <f t="shared" si="45"/>
        <v>0.17781</v>
      </c>
    </row>
    <row r="494" spans="5:7" x14ac:dyDescent="0.25">
      <c r="E494" s="16">
        <v>4.92</v>
      </c>
      <c r="F494" s="15">
        <f t="shared" si="44"/>
        <v>2.3477920000000001</v>
      </c>
      <c r="G494" s="17">
        <f t="shared" si="45"/>
        <v>0.17752000000000001</v>
      </c>
    </row>
    <row r="495" spans="5:7" x14ac:dyDescent="0.25">
      <c r="E495" s="16">
        <v>4.93</v>
      </c>
      <c r="F495" s="15">
        <f t="shared" si="44"/>
        <v>2.3501430000000001</v>
      </c>
      <c r="G495" s="17">
        <f t="shared" si="45"/>
        <v>0.17723</v>
      </c>
    </row>
    <row r="496" spans="5:7" x14ac:dyDescent="0.25">
      <c r="E496" s="16">
        <v>4.9400000000000004</v>
      </c>
      <c r="F496" s="15">
        <f t="shared" si="44"/>
        <v>2.3524940000000001</v>
      </c>
      <c r="G496" s="17">
        <f t="shared" si="45"/>
        <v>0.17693999999999999</v>
      </c>
    </row>
    <row r="497" spans="5:7" x14ac:dyDescent="0.25">
      <c r="E497" s="16">
        <v>4.95</v>
      </c>
      <c r="F497" s="15">
        <f t="shared" si="44"/>
        <v>2.3548450000000001</v>
      </c>
      <c r="G497" s="17">
        <f t="shared" si="45"/>
        <v>0.17665</v>
      </c>
    </row>
    <row r="498" spans="5:7" x14ac:dyDescent="0.25">
      <c r="E498" s="16">
        <v>4.96</v>
      </c>
      <c r="F498" s="15">
        <f t="shared" si="44"/>
        <v>2.3571960000000001</v>
      </c>
      <c r="G498" s="17">
        <f t="shared" si="45"/>
        <v>0.17635999999999999</v>
      </c>
    </row>
    <row r="499" spans="5:7" x14ac:dyDescent="0.25">
      <c r="E499" s="16">
        <v>4.97</v>
      </c>
      <c r="F499" s="15">
        <f t="shared" si="44"/>
        <v>2.3595470000000001</v>
      </c>
      <c r="G499" s="17">
        <f t="shared" si="45"/>
        <v>0.17607</v>
      </c>
    </row>
    <row r="500" spans="5:7" x14ac:dyDescent="0.25">
      <c r="E500" s="16">
        <v>4.9800000000000004</v>
      </c>
      <c r="F500" s="15">
        <f t="shared" si="44"/>
        <v>2.3618980000000001</v>
      </c>
      <c r="G500" s="17">
        <f t="shared" si="45"/>
        <v>0.17577999999999999</v>
      </c>
    </row>
    <row r="501" spans="5:7" x14ac:dyDescent="0.25">
      <c r="E501" s="16">
        <v>4.99</v>
      </c>
      <c r="F501" s="15">
        <f t="shared" si="44"/>
        <v>2.364249</v>
      </c>
      <c r="G501" s="17">
        <f t="shared" si="45"/>
        <v>0.17548999999999998</v>
      </c>
    </row>
    <row r="502" spans="5:7" x14ac:dyDescent="0.25">
      <c r="E502" s="16">
        <v>5</v>
      </c>
      <c r="F502" s="15">
        <f t="shared" si="44"/>
        <v>2.3666</v>
      </c>
      <c r="G502" s="17">
        <f t="shared" si="45"/>
        <v>0.17519999999999999</v>
      </c>
    </row>
    <row r="503" spans="5:7" x14ac:dyDescent="0.25">
      <c r="E503" s="16">
        <v>5.01</v>
      </c>
      <c r="F503" s="15">
        <f t="shared" ref="F503:F534" si="46">B$32+(B$33-B$32)*(($E503-$A$32)/($A$33-$A$32))</f>
        <v>2.3689830000000001</v>
      </c>
      <c r="G503" s="17">
        <f t="shared" ref="G503:G534" si="47">C$32+(C$33-C$32)*(($E503-$A$32)/($A$33-$A$32))</f>
        <v>0.174979</v>
      </c>
    </row>
    <row r="504" spans="5:7" x14ac:dyDescent="0.25">
      <c r="E504" s="16">
        <v>5.0199999999999996</v>
      </c>
      <c r="F504" s="15">
        <f t="shared" si="46"/>
        <v>2.3713660000000001</v>
      </c>
      <c r="G504" s="17">
        <f t="shared" si="47"/>
        <v>0.174758</v>
      </c>
    </row>
    <row r="505" spans="5:7" x14ac:dyDescent="0.25">
      <c r="E505" s="16">
        <v>5.03</v>
      </c>
      <c r="F505" s="15">
        <f t="shared" si="46"/>
        <v>2.3737490000000001</v>
      </c>
      <c r="G505" s="17">
        <f t="shared" si="47"/>
        <v>0.174537</v>
      </c>
    </row>
    <row r="506" spans="5:7" x14ac:dyDescent="0.25">
      <c r="E506" s="16">
        <v>5.04</v>
      </c>
      <c r="F506" s="15">
        <f t="shared" si="46"/>
        <v>2.3761320000000001</v>
      </c>
      <c r="G506" s="17">
        <f t="shared" si="47"/>
        <v>0.174316</v>
      </c>
    </row>
    <row r="507" spans="5:7" x14ac:dyDescent="0.25">
      <c r="E507" s="16">
        <v>5.05</v>
      </c>
      <c r="F507" s="15">
        <f t="shared" si="46"/>
        <v>2.3785150000000002</v>
      </c>
      <c r="G507" s="17">
        <f t="shared" si="47"/>
        <v>0.174095</v>
      </c>
    </row>
    <row r="508" spans="5:7" x14ac:dyDescent="0.25">
      <c r="E508" s="16">
        <v>5.0599999999999996</v>
      </c>
      <c r="F508" s="15">
        <f t="shared" si="46"/>
        <v>2.3808979999999997</v>
      </c>
      <c r="G508" s="17">
        <f t="shared" si="47"/>
        <v>0.173874</v>
      </c>
    </row>
    <row r="509" spans="5:7" x14ac:dyDescent="0.25">
      <c r="E509" s="16">
        <v>5.07</v>
      </c>
      <c r="F509" s="15">
        <f t="shared" si="46"/>
        <v>2.3832810000000002</v>
      </c>
      <c r="G509" s="17">
        <f t="shared" si="47"/>
        <v>0.173653</v>
      </c>
    </row>
    <row r="510" spans="5:7" x14ac:dyDescent="0.25">
      <c r="E510" s="16">
        <v>5.08</v>
      </c>
      <c r="F510" s="15">
        <f t="shared" si="46"/>
        <v>2.3856640000000002</v>
      </c>
      <c r="G510" s="17">
        <f t="shared" si="47"/>
        <v>0.173432</v>
      </c>
    </row>
    <row r="511" spans="5:7" x14ac:dyDescent="0.25">
      <c r="E511" s="16">
        <v>5.09</v>
      </c>
      <c r="F511" s="15">
        <f t="shared" si="46"/>
        <v>2.3880469999999998</v>
      </c>
      <c r="G511" s="17">
        <f t="shared" si="47"/>
        <v>0.173211</v>
      </c>
    </row>
    <row r="512" spans="5:7" x14ac:dyDescent="0.25">
      <c r="E512" s="16">
        <v>5.0999999999999996</v>
      </c>
      <c r="F512" s="15">
        <f t="shared" si="46"/>
        <v>2.3904299999999998</v>
      </c>
      <c r="G512" s="17">
        <f t="shared" si="47"/>
        <v>0.17299</v>
      </c>
    </row>
    <row r="513" spans="5:7" x14ac:dyDescent="0.25">
      <c r="E513" s="16">
        <v>5.1100000000000003</v>
      </c>
      <c r="F513" s="15">
        <f t="shared" si="46"/>
        <v>2.3928130000000003</v>
      </c>
      <c r="G513" s="17">
        <f t="shared" si="47"/>
        <v>0.17276899999999998</v>
      </c>
    </row>
    <row r="514" spans="5:7" x14ac:dyDescent="0.25">
      <c r="E514" s="16">
        <v>5.12</v>
      </c>
      <c r="F514" s="15">
        <f t="shared" si="46"/>
        <v>2.3951959999999999</v>
      </c>
      <c r="G514" s="17">
        <f t="shared" si="47"/>
        <v>0.17254800000000001</v>
      </c>
    </row>
    <row r="515" spans="5:7" x14ac:dyDescent="0.25">
      <c r="E515" s="16">
        <v>5.13</v>
      </c>
      <c r="F515" s="15">
        <f t="shared" si="46"/>
        <v>2.3975789999999999</v>
      </c>
      <c r="G515" s="17">
        <f t="shared" si="47"/>
        <v>0.17232700000000001</v>
      </c>
    </row>
    <row r="516" spans="5:7" x14ac:dyDescent="0.25">
      <c r="E516" s="16">
        <v>5.14</v>
      </c>
      <c r="F516" s="15">
        <f t="shared" si="46"/>
        <v>2.3999619999999999</v>
      </c>
      <c r="G516" s="17">
        <f t="shared" si="47"/>
        <v>0.17210600000000001</v>
      </c>
    </row>
    <row r="517" spans="5:7" x14ac:dyDescent="0.25">
      <c r="E517" s="16">
        <v>5.15</v>
      </c>
      <c r="F517" s="15">
        <f t="shared" si="46"/>
        <v>2.402345</v>
      </c>
      <c r="G517" s="17">
        <f t="shared" si="47"/>
        <v>0.17188499999999998</v>
      </c>
    </row>
    <row r="518" spans="5:7" x14ac:dyDescent="0.25">
      <c r="E518" s="16">
        <v>5.16</v>
      </c>
      <c r="F518" s="15">
        <f t="shared" si="46"/>
        <v>2.404728</v>
      </c>
      <c r="G518" s="17">
        <f t="shared" si="47"/>
        <v>0.17166399999999998</v>
      </c>
    </row>
    <row r="519" spans="5:7" x14ac:dyDescent="0.25">
      <c r="E519" s="16">
        <v>5.17</v>
      </c>
      <c r="F519" s="15">
        <f t="shared" si="46"/>
        <v>2.407111</v>
      </c>
      <c r="G519" s="17">
        <f t="shared" si="47"/>
        <v>0.17144300000000001</v>
      </c>
    </row>
    <row r="520" spans="5:7" x14ac:dyDescent="0.25">
      <c r="E520" s="16">
        <v>5.18</v>
      </c>
      <c r="F520" s="15">
        <f t="shared" si="46"/>
        <v>2.409494</v>
      </c>
      <c r="G520" s="17">
        <f t="shared" si="47"/>
        <v>0.17122200000000001</v>
      </c>
    </row>
    <row r="521" spans="5:7" x14ac:dyDescent="0.25">
      <c r="E521" s="16">
        <v>5.19</v>
      </c>
      <c r="F521" s="15">
        <f t="shared" si="46"/>
        <v>2.411877</v>
      </c>
      <c r="G521" s="17">
        <f t="shared" si="47"/>
        <v>0.17100099999999999</v>
      </c>
    </row>
    <row r="522" spans="5:7" x14ac:dyDescent="0.25">
      <c r="E522" s="16">
        <v>5.2</v>
      </c>
      <c r="F522" s="15">
        <f t="shared" si="46"/>
        <v>2.4142600000000001</v>
      </c>
      <c r="G522" s="17">
        <f t="shared" si="47"/>
        <v>0.17077999999999999</v>
      </c>
    </row>
    <row r="523" spans="5:7" x14ac:dyDescent="0.25">
      <c r="E523" s="16">
        <v>5.21</v>
      </c>
      <c r="F523" s="15">
        <f t="shared" si="46"/>
        <v>2.4166430000000001</v>
      </c>
      <c r="G523" s="17">
        <f t="shared" si="47"/>
        <v>0.17055899999999999</v>
      </c>
    </row>
    <row r="524" spans="5:7" x14ac:dyDescent="0.25">
      <c r="E524" s="16">
        <v>5.22</v>
      </c>
      <c r="F524" s="15">
        <f t="shared" si="46"/>
        <v>2.4190260000000001</v>
      </c>
      <c r="G524" s="17">
        <f t="shared" si="47"/>
        <v>0.17033800000000002</v>
      </c>
    </row>
    <row r="525" spans="5:7" x14ac:dyDescent="0.25">
      <c r="E525" s="16">
        <v>5.23</v>
      </c>
      <c r="F525" s="15">
        <f t="shared" si="46"/>
        <v>2.4214090000000001</v>
      </c>
      <c r="G525" s="17">
        <f t="shared" si="47"/>
        <v>0.17011699999999999</v>
      </c>
    </row>
    <row r="526" spans="5:7" x14ac:dyDescent="0.25">
      <c r="E526" s="16">
        <v>5.24</v>
      </c>
      <c r="F526" s="15">
        <f t="shared" si="46"/>
        <v>2.4237920000000002</v>
      </c>
      <c r="G526" s="17">
        <f t="shared" si="47"/>
        <v>0.16989599999999999</v>
      </c>
    </row>
    <row r="527" spans="5:7" x14ac:dyDescent="0.25">
      <c r="E527" s="16">
        <v>5.25</v>
      </c>
      <c r="F527" s="15">
        <f t="shared" si="46"/>
        <v>2.4261750000000002</v>
      </c>
      <c r="G527" s="17">
        <f t="shared" si="47"/>
        <v>0.16967499999999999</v>
      </c>
    </row>
    <row r="528" spans="5:7" x14ac:dyDescent="0.25">
      <c r="E528" s="16">
        <v>5.26</v>
      </c>
      <c r="F528" s="15">
        <f t="shared" si="46"/>
        <v>2.4285580000000002</v>
      </c>
      <c r="G528" s="17">
        <f t="shared" si="47"/>
        <v>0.16945399999999999</v>
      </c>
    </row>
    <row r="529" spans="5:7" x14ac:dyDescent="0.25">
      <c r="E529" s="16">
        <v>5.27</v>
      </c>
      <c r="F529" s="15">
        <f t="shared" si="46"/>
        <v>2.4309409999999998</v>
      </c>
      <c r="G529" s="17">
        <f t="shared" si="47"/>
        <v>0.16923300000000002</v>
      </c>
    </row>
    <row r="530" spans="5:7" x14ac:dyDescent="0.25">
      <c r="E530" s="16">
        <v>5.28</v>
      </c>
      <c r="F530" s="15">
        <f t="shared" si="46"/>
        <v>2.4333240000000003</v>
      </c>
      <c r="G530" s="17">
        <f t="shared" si="47"/>
        <v>0.169012</v>
      </c>
    </row>
    <row r="531" spans="5:7" x14ac:dyDescent="0.25">
      <c r="E531" s="16">
        <v>5.29</v>
      </c>
      <c r="F531" s="15">
        <f t="shared" si="46"/>
        <v>2.4357070000000003</v>
      </c>
      <c r="G531" s="17">
        <f t="shared" si="47"/>
        <v>0.168791</v>
      </c>
    </row>
    <row r="532" spans="5:7" x14ac:dyDescent="0.25">
      <c r="E532" s="16">
        <v>5.3</v>
      </c>
      <c r="F532" s="15">
        <f t="shared" si="46"/>
        <v>2.4380899999999999</v>
      </c>
      <c r="G532" s="17">
        <f t="shared" si="47"/>
        <v>0.16857</v>
      </c>
    </row>
    <row r="533" spans="5:7" x14ac:dyDescent="0.25">
      <c r="E533" s="16">
        <v>5.31</v>
      </c>
      <c r="F533" s="15">
        <f t="shared" si="46"/>
        <v>2.4404729999999999</v>
      </c>
      <c r="G533" s="17">
        <f t="shared" si="47"/>
        <v>0.168349</v>
      </c>
    </row>
    <row r="534" spans="5:7" x14ac:dyDescent="0.25">
      <c r="E534" s="16">
        <v>5.32</v>
      </c>
      <c r="F534" s="15">
        <f t="shared" si="46"/>
        <v>2.4428560000000004</v>
      </c>
      <c r="G534" s="17">
        <f t="shared" si="47"/>
        <v>0.168128</v>
      </c>
    </row>
    <row r="535" spans="5:7" x14ac:dyDescent="0.25">
      <c r="E535" s="16">
        <v>5.33</v>
      </c>
      <c r="F535" s="15">
        <f t="shared" ref="F535:F566" si="48">B$32+(B$33-B$32)*(($E535-$A$32)/($A$33-$A$32))</f>
        <v>2.4452389999999999</v>
      </c>
      <c r="G535" s="17">
        <f t="shared" ref="G535:G566" si="49">C$32+(C$33-C$32)*(($E535-$A$32)/($A$33-$A$32))</f>
        <v>0.167907</v>
      </c>
    </row>
    <row r="536" spans="5:7" x14ac:dyDescent="0.25">
      <c r="E536" s="16">
        <v>5.34</v>
      </c>
      <c r="F536" s="15">
        <f t="shared" si="48"/>
        <v>2.447622</v>
      </c>
      <c r="G536" s="17">
        <f t="shared" si="49"/>
        <v>0.167686</v>
      </c>
    </row>
    <row r="537" spans="5:7" x14ac:dyDescent="0.25">
      <c r="E537" s="16">
        <v>5.35</v>
      </c>
      <c r="F537" s="15">
        <f t="shared" si="48"/>
        <v>2.450005</v>
      </c>
      <c r="G537" s="17">
        <f t="shared" si="49"/>
        <v>0.167465</v>
      </c>
    </row>
    <row r="538" spans="5:7" x14ac:dyDescent="0.25">
      <c r="E538" s="16">
        <v>5.36</v>
      </c>
      <c r="F538" s="15">
        <f t="shared" si="48"/>
        <v>2.452388</v>
      </c>
      <c r="G538" s="17">
        <f t="shared" si="49"/>
        <v>0.167244</v>
      </c>
    </row>
    <row r="539" spans="5:7" x14ac:dyDescent="0.25">
      <c r="E539" s="16">
        <v>5.37</v>
      </c>
      <c r="F539" s="15">
        <f t="shared" si="48"/>
        <v>2.454771</v>
      </c>
      <c r="G539" s="17">
        <f t="shared" si="49"/>
        <v>0.167023</v>
      </c>
    </row>
    <row r="540" spans="5:7" x14ac:dyDescent="0.25">
      <c r="E540" s="16">
        <v>5.38</v>
      </c>
      <c r="F540" s="15">
        <f t="shared" si="48"/>
        <v>2.4571540000000001</v>
      </c>
      <c r="G540" s="17">
        <f t="shared" si="49"/>
        <v>0.16680200000000001</v>
      </c>
    </row>
    <row r="541" spans="5:7" x14ac:dyDescent="0.25">
      <c r="E541" s="16">
        <v>5.39</v>
      </c>
      <c r="F541" s="15">
        <f t="shared" si="48"/>
        <v>2.4595370000000001</v>
      </c>
      <c r="G541" s="17">
        <f t="shared" si="49"/>
        <v>0.16658100000000001</v>
      </c>
    </row>
    <row r="542" spans="5:7" x14ac:dyDescent="0.25">
      <c r="E542" s="16">
        <v>5.4</v>
      </c>
      <c r="F542" s="15">
        <f t="shared" si="48"/>
        <v>2.4619200000000001</v>
      </c>
      <c r="G542" s="17">
        <f t="shared" si="49"/>
        <v>0.16636000000000001</v>
      </c>
    </row>
    <row r="543" spans="5:7" x14ac:dyDescent="0.25">
      <c r="E543" s="16">
        <v>5.41</v>
      </c>
      <c r="F543" s="15">
        <f t="shared" si="48"/>
        <v>2.4643030000000001</v>
      </c>
      <c r="G543" s="17">
        <f t="shared" si="49"/>
        <v>0.16613900000000001</v>
      </c>
    </row>
    <row r="544" spans="5:7" x14ac:dyDescent="0.25">
      <c r="E544" s="16">
        <v>5.42</v>
      </c>
      <c r="F544" s="15">
        <f t="shared" si="48"/>
        <v>2.4666860000000002</v>
      </c>
      <c r="G544" s="17">
        <f t="shared" si="49"/>
        <v>0.16591800000000001</v>
      </c>
    </row>
    <row r="545" spans="5:7" x14ac:dyDescent="0.25">
      <c r="E545" s="16">
        <v>5.43</v>
      </c>
      <c r="F545" s="15">
        <f t="shared" si="48"/>
        <v>2.4690690000000002</v>
      </c>
      <c r="G545" s="17">
        <f t="shared" si="49"/>
        <v>0.16569700000000001</v>
      </c>
    </row>
    <row r="546" spans="5:7" x14ac:dyDescent="0.25">
      <c r="E546" s="16">
        <v>5.44</v>
      </c>
      <c r="F546" s="15">
        <f t="shared" si="48"/>
        <v>2.4714520000000002</v>
      </c>
      <c r="G546" s="17">
        <f t="shared" si="49"/>
        <v>0.16547599999999998</v>
      </c>
    </row>
    <row r="547" spans="5:7" x14ac:dyDescent="0.25">
      <c r="E547" s="16">
        <v>5.45</v>
      </c>
      <c r="F547" s="15">
        <f t="shared" si="48"/>
        <v>2.4738350000000002</v>
      </c>
      <c r="G547" s="17">
        <f t="shared" si="49"/>
        <v>0.16525499999999999</v>
      </c>
    </row>
    <row r="548" spans="5:7" x14ac:dyDescent="0.25">
      <c r="E548" s="16">
        <v>5.46</v>
      </c>
      <c r="F548" s="15">
        <f t="shared" si="48"/>
        <v>2.4762180000000003</v>
      </c>
      <c r="G548" s="17">
        <f t="shared" si="49"/>
        <v>0.16503400000000001</v>
      </c>
    </row>
    <row r="549" spans="5:7" x14ac:dyDescent="0.25">
      <c r="E549" s="16">
        <v>5.47</v>
      </c>
      <c r="F549" s="15">
        <f t="shared" si="48"/>
        <v>2.4786010000000003</v>
      </c>
      <c r="G549" s="17">
        <f t="shared" si="49"/>
        <v>0.16481300000000002</v>
      </c>
    </row>
    <row r="550" spans="5:7" x14ac:dyDescent="0.25">
      <c r="E550" s="16">
        <v>5.48</v>
      </c>
      <c r="F550" s="15">
        <f t="shared" si="48"/>
        <v>2.4809840000000003</v>
      </c>
      <c r="G550" s="17">
        <f t="shared" si="49"/>
        <v>0.16459199999999999</v>
      </c>
    </row>
    <row r="551" spans="5:7" x14ac:dyDescent="0.25">
      <c r="E551" s="16">
        <v>5.49</v>
      </c>
      <c r="F551" s="15">
        <f t="shared" si="48"/>
        <v>2.4833670000000003</v>
      </c>
      <c r="G551" s="17">
        <f t="shared" si="49"/>
        <v>0.16437099999999999</v>
      </c>
    </row>
    <row r="552" spans="5:7" x14ac:dyDescent="0.25">
      <c r="E552" s="16">
        <v>5.5</v>
      </c>
      <c r="F552" s="15">
        <f t="shared" si="48"/>
        <v>2.4857500000000003</v>
      </c>
      <c r="G552" s="17">
        <f t="shared" si="49"/>
        <v>0.16415000000000002</v>
      </c>
    </row>
    <row r="553" spans="5:7" x14ac:dyDescent="0.25">
      <c r="E553" s="16">
        <v>5.51</v>
      </c>
      <c r="F553" s="15">
        <f t="shared" si="48"/>
        <v>2.4881329999999999</v>
      </c>
      <c r="G553" s="17">
        <f t="shared" si="49"/>
        <v>0.16392900000000002</v>
      </c>
    </row>
    <row r="554" spans="5:7" x14ac:dyDescent="0.25">
      <c r="E554" s="16">
        <v>5.52</v>
      </c>
      <c r="F554" s="15">
        <f t="shared" si="48"/>
        <v>2.490516</v>
      </c>
      <c r="G554" s="17">
        <f t="shared" si="49"/>
        <v>0.16370800000000002</v>
      </c>
    </row>
    <row r="555" spans="5:7" x14ac:dyDescent="0.25">
      <c r="E555" s="16">
        <v>5.53</v>
      </c>
      <c r="F555" s="15">
        <f t="shared" si="48"/>
        <v>2.4928990000000004</v>
      </c>
      <c r="G555" s="17">
        <f t="shared" si="49"/>
        <v>0.16348699999999999</v>
      </c>
    </row>
    <row r="556" spans="5:7" x14ac:dyDescent="0.25">
      <c r="E556" s="16">
        <v>5.54</v>
      </c>
      <c r="F556" s="15">
        <f t="shared" si="48"/>
        <v>2.495282</v>
      </c>
      <c r="G556" s="17">
        <f t="shared" si="49"/>
        <v>0.16326599999999999</v>
      </c>
    </row>
    <row r="557" spans="5:7" x14ac:dyDescent="0.25">
      <c r="E557" s="16">
        <v>5.55</v>
      </c>
      <c r="F557" s="15">
        <f t="shared" si="48"/>
        <v>2.497665</v>
      </c>
      <c r="G557" s="17">
        <f t="shared" si="49"/>
        <v>0.163045</v>
      </c>
    </row>
    <row r="558" spans="5:7" x14ac:dyDescent="0.25">
      <c r="E558" s="16">
        <v>5.56</v>
      </c>
      <c r="F558" s="15">
        <f t="shared" si="48"/>
        <v>2.500048</v>
      </c>
      <c r="G558" s="17">
        <f t="shared" si="49"/>
        <v>0.16282400000000002</v>
      </c>
    </row>
    <row r="559" spans="5:7" x14ac:dyDescent="0.25">
      <c r="E559" s="16">
        <v>5.57</v>
      </c>
      <c r="F559" s="15">
        <f t="shared" si="48"/>
        <v>2.5024310000000001</v>
      </c>
      <c r="G559" s="17">
        <f t="shared" si="49"/>
        <v>0.162603</v>
      </c>
    </row>
    <row r="560" spans="5:7" x14ac:dyDescent="0.25">
      <c r="E560" s="16">
        <v>5.58</v>
      </c>
      <c r="F560" s="15">
        <f t="shared" si="48"/>
        <v>2.5048140000000001</v>
      </c>
      <c r="G560" s="17">
        <f t="shared" si="49"/>
        <v>0.162382</v>
      </c>
    </row>
    <row r="561" spans="5:7" x14ac:dyDescent="0.25">
      <c r="E561" s="16">
        <v>5.59</v>
      </c>
      <c r="F561" s="15">
        <f t="shared" si="48"/>
        <v>2.5071970000000001</v>
      </c>
      <c r="G561" s="17">
        <f t="shared" si="49"/>
        <v>0.162161</v>
      </c>
    </row>
    <row r="562" spans="5:7" x14ac:dyDescent="0.25">
      <c r="E562" s="16">
        <v>5.6</v>
      </c>
      <c r="F562" s="15">
        <f t="shared" si="48"/>
        <v>2.5095800000000001</v>
      </c>
      <c r="G562" s="17">
        <f t="shared" si="49"/>
        <v>0.16194000000000003</v>
      </c>
    </row>
    <row r="563" spans="5:7" x14ac:dyDescent="0.25">
      <c r="E563" s="16">
        <v>5.61</v>
      </c>
      <c r="F563" s="15">
        <f t="shared" si="48"/>
        <v>2.5119630000000002</v>
      </c>
      <c r="G563" s="17">
        <f t="shared" si="49"/>
        <v>0.161719</v>
      </c>
    </row>
    <row r="564" spans="5:7" x14ac:dyDescent="0.25">
      <c r="E564" s="16">
        <v>5.62</v>
      </c>
      <c r="F564" s="15">
        <f t="shared" si="48"/>
        <v>2.5143460000000002</v>
      </c>
      <c r="G564" s="17">
        <f t="shared" si="49"/>
        <v>0.161498</v>
      </c>
    </row>
    <row r="565" spans="5:7" x14ac:dyDescent="0.25">
      <c r="E565" s="16">
        <v>5.63</v>
      </c>
      <c r="F565" s="15">
        <f t="shared" si="48"/>
        <v>2.5167290000000002</v>
      </c>
      <c r="G565" s="17">
        <f t="shared" si="49"/>
        <v>0.161277</v>
      </c>
    </row>
    <row r="566" spans="5:7" x14ac:dyDescent="0.25">
      <c r="E566" s="16">
        <v>5.64</v>
      </c>
      <c r="F566" s="15">
        <f t="shared" si="48"/>
        <v>2.5191120000000002</v>
      </c>
      <c r="G566" s="17">
        <f t="shared" si="49"/>
        <v>0.161056</v>
      </c>
    </row>
    <row r="567" spans="5:7" x14ac:dyDescent="0.25">
      <c r="E567" s="16">
        <v>5.65</v>
      </c>
      <c r="F567" s="15">
        <f t="shared" ref="F567:F602" si="50">B$32+(B$33-B$32)*(($E567-$A$32)/($A$33-$A$32))</f>
        <v>2.5214950000000003</v>
      </c>
      <c r="G567" s="17">
        <f t="shared" ref="G567:G602" si="51">C$32+(C$33-C$32)*(($E567-$A$32)/($A$33-$A$32))</f>
        <v>0.16083500000000001</v>
      </c>
    </row>
    <row r="568" spans="5:7" x14ac:dyDescent="0.25">
      <c r="E568" s="16">
        <v>5.66</v>
      </c>
      <c r="F568" s="15">
        <f t="shared" si="50"/>
        <v>2.5238780000000003</v>
      </c>
      <c r="G568" s="17">
        <f t="shared" si="51"/>
        <v>0.16061400000000001</v>
      </c>
    </row>
    <row r="569" spans="5:7" x14ac:dyDescent="0.25">
      <c r="E569" s="16">
        <v>5.67</v>
      </c>
      <c r="F569" s="15">
        <f t="shared" si="50"/>
        <v>2.5262610000000003</v>
      </c>
      <c r="G569" s="17">
        <f t="shared" si="51"/>
        <v>0.16039300000000001</v>
      </c>
    </row>
    <row r="570" spans="5:7" x14ac:dyDescent="0.25">
      <c r="E570" s="16">
        <v>5.68</v>
      </c>
      <c r="F570" s="15">
        <f t="shared" si="50"/>
        <v>2.5286439999999999</v>
      </c>
      <c r="G570" s="17">
        <f t="shared" si="51"/>
        <v>0.16017200000000001</v>
      </c>
    </row>
    <row r="571" spans="5:7" x14ac:dyDescent="0.25">
      <c r="E571" s="16">
        <v>5.69</v>
      </c>
      <c r="F571" s="15">
        <f t="shared" si="50"/>
        <v>2.5310270000000004</v>
      </c>
      <c r="G571" s="17">
        <f t="shared" si="51"/>
        <v>0.15995100000000001</v>
      </c>
    </row>
    <row r="572" spans="5:7" x14ac:dyDescent="0.25">
      <c r="E572" s="16">
        <v>5.7</v>
      </c>
      <c r="F572" s="15">
        <f t="shared" si="50"/>
        <v>2.5334100000000004</v>
      </c>
      <c r="G572" s="17">
        <f t="shared" si="51"/>
        <v>0.15973000000000001</v>
      </c>
    </row>
    <row r="573" spans="5:7" x14ac:dyDescent="0.25">
      <c r="E573" s="16">
        <v>5.71</v>
      </c>
      <c r="F573" s="15">
        <f t="shared" si="50"/>
        <v>2.535793</v>
      </c>
      <c r="G573" s="17">
        <f t="shared" si="51"/>
        <v>0.15950900000000001</v>
      </c>
    </row>
    <row r="574" spans="5:7" x14ac:dyDescent="0.25">
      <c r="E574" s="16">
        <v>5.72</v>
      </c>
      <c r="F574" s="15">
        <f t="shared" si="50"/>
        <v>2.538176</v>
      </c>
      <c r="G574" s="17">
        <f t="shared" si="51"/>
        <v>0.15928800000000001</v>
      </c>
    </row>
    <row r="575" spans="5:7" x14ac:dyDescent="0.25">
      <c r="E575" s="16">
        <v>5.73</v>
      </c>
      <c r="F575" s="15">
        <f t="shared" si="50"/>
        <v>2.5405590000000005</v>
      </c>
      <c r="G575" s="17">
        <f t="shared" si="51"/>
        <v>0.15906700000000001</v>
      </c>
    </row>
    <row r="576" spans="5:7" x14ac:dyDescent="0.25">
      <c r="E576" s="16">
        <v>5.74</v>
      </c>
      <c r="F576" s="15">
        <f t="shared" si="50"/>
        <v>2.542942</v>
      </c>
      <c r="G576" s="17">
        <f t="shared" si="51"/>
        <v>0.15884600000000001</v>
      </c>
    </row>
    <row r="577" spans="5:7" x14ac:dyDescent="0.25">
      <c r="E577" s="16">
        <v>5.75</v>
      </c>
      <c r="F577" s="15">
        <f t="shared" si="50"/>
        <v>2.5453250000000001</v>
      </c>
      <c r="G577" s="17">
        <f t="shared" si="51"/>
        <v>0.15862500000000002</v>
      </c>
    </row>
    <row r="578" spans="5:7" x14ac:dyDescent="0.25">
      <c r="E578" s="16">
        <v>5.76</v>
      </c>
      <c r="F578" s="15">
        <f t="shared" si="50"/>
        <v>2.5477080000000001</v>
      </c>
      <c r="G578" s="17">
        <f t="shared" si="51"/>
        <v>0.15840400000000002</v>
      </c>
    </row>
    <row r="579" spans="5:7" x14ac:dyDescent="0.25">
      <c r="E579" s="16">
        <v>5.77</v>
      </c>
      <c r="F579" s="15">
        <f t="shared" si="50"/>
        <v>2.5500910000000001</v>
      </c>
      <c r="G579" s="17">
        <f t="shared" si="51"/>
        <v>0.15818300000000002</v>
      </c>
    </row>
    <row r="580" spans="5:7" x14ac:dyDescent="0.25">
      <c r="E580" s="16">
        <v>5.78</v>
      </c>
      <c r="F580" s="15">
        <f t="shared" si="50"/>
        <v>2.5524740000000001</v>
      </c>
      <c r="G580" s="17">
        <f t="shared" si="51"/>
        <v>0.15796199999999999</v>
      </c>
    </row>
    <row r="581" spans="5:7" x14ac:dyDescent="0.25">
      <c r="E581" s="16">
        <v>5.79</v>
      </c>
      <c r="F581" s="15">
        <f t="shared" si="50"/>
        <v>2.5548570000000002</v>
      </c>
      <c r="G581" s="17">
        <f t="shared" si="51"/>
        <v>0.15774100000000002</v>
      </c>
    </row>
    <row r="582" spans="5:7" x14ac:dyDescent="0.25">
      <c r="E582" s="16">
        <v>5.8</v>
      </c>
      <c r="F582" s="15">
        <f t="shared" si="50"/>
        <v>2.5572400000000002</v>
      </c>
      <c r="G582" s="17">
        <f t="shared" si="51"/>
        <v>0.15752000000000002</v>
      </c>
    </row>
    <row r="583" spans="5:7" x14ac:dyDescent="0.25">
      <c r="E583" s="16">
        <v>5.81</v>
      </c>
      <c r="F583" s="15">
        <f t="shared" si="50"/>
        <v>2.5596230000000002</v>
      </c>
      <c r="G583" s="17">
        <f t="shared" si="51"/>
        <v>0.15729900000000002</v>
      </c>
    </row>
    <row r="584" spans="5:7" x14ac:dyDescent="0.25">
      <c r="E584" s="16">
        <v>5.82</v>
      </c>
      <c r="F584" s="15">
        <f t="shared" si="50"/>
        <v>2.5620060000000002</v>
      </c>
      <c r="G584" s="17">
        <f t="shared" si="51"/>
        <v>0.157078</v>
      </c>
    </row>
    <row r="585" spans="5:7" x14ac:dyDescent="0.25">
      <c r="E585" s="16">
        <v>5.83</v>
      </c>
      <c r="F585" s="15">
        <f t="shared" si="50"/>
        <v>2.5643890000000003</v>
      </c>
      <c r="G585" s="17">
        <f t="shared" si="51"/>
        <v>0.15685700000000002</v>
      </c>
    </row>
    <row r="586" spans="5:7" x14ac:dyDescent="0.25">
      <c r="E586" s="16">
        <v>5.84</v>
      </c>
      <c r="F586" s="15">
        <f t="shared" si="50"/>
        <v>2.5667720000000003</v>
      </c>
      <c r="G586" s="17">
        <f t="shared" si="51"/>
        <v>0.15663600000000003</v>
      </c>
    </row>
    <row r="587" spans="5:7" x14ac:dyDescent="0.25">
      <c r="E587" s="16">
        <v>5.85</v>
      </c>
      <c r="F587" s="15">
        <f t="shared" si="50"/>
        <v>2.5691550000000003</v>
      </c>
      <c r="G587" s="17">
        <f t="shared" si="51"/>
        <v>0.15641500000000003</v>
      </c>
    </row>
    <row r="588" spans="5:7" x14ac:dyDescent="0.25">
      <c r="E588" s="16">
        <v>5.86</v>
      </c>
      <c r="F588" s="15">
        <f t="shared" si="50"/>
        <v>2.5715380000000003</v>
      </c>
      <c r="G588" s="17">
        <f t="shared" si="51"/>
        <v>0.156194</v>
      </c>
    </row>
    <row r="589" spans="5:7" x14ac:dyDescent="0.25">
      <c r="E589" s="16">
        <v>5.87</v>
      </c>
      <c r="F589" s="15">
        <f t="shared" si="50"/>
        <v>2.5739210000000003</v>
      </c>
      <c r="G589" s="17">
        <f t="shared" si="51"/>
        <v>0.155973</v>
      </c>
    </row>
    <row r="590" spans="5:7" x14ac:dyDescent="0.25">
      <c r="E590" s="16">
        <v>5.88</v>
      </c>
      <c r="F590" s="15">
        <f t="shared" si="50"/>
        <v>2.5763040000000004</v>
      </c>
      <c r="G590" s="17">
        <f t="shared" si="51"/>
        <v>0.155752</v>
      </c>
    </row>
    <row r="591" spans="5:7" x14ac:dyDescent="0.25">
      <c r="E591" s="16">
        <v>5.89</v>
      </c>
      <c r="F591" s="15">
        <f t="shared" si="50"/>
        <v>2.578687</v>
      </c>
      <c r="G591" s="17">
        <f t="shared" si="51"/>
        <v>0.15553100000000003</v>
      </c>
    </row>
    <row r="592" spans="5:7" x14ac:dyDescent="0.25">
      <c r="E592" s="16">
        <v>5.9</v>
      </c>
      <c r="F592" s="15">
        <f t="shared" si="50"/>
        <v>2.5810700000000004</v>
      </c>
      <c r="G592" s="17">
        <f t="shared" si="51"/>
        <v>0.15531</v>
      </c>
    </row>
    <row r="593" spans="5:7" x14ac:dyDescent="0.25">
      <c r="E593" s="16">
        <v>5.91</v>
      </c>
      <c r="F593" s="15">
        <f t="shared" si="50"/>
        <v>2.5834530000000004</v>
      </c>
      <c r="G593" s="17">
        <f t="shared" si="51"/>
        <v>0.155089</v>
      </c>
    </row>
    <row r="594" spans="5:7" x14ac:dyDescent="0.25">
      <c r="E594" s="16">
        <v>5.92</v>
      </c>
      <c r="F594" s="15">
        <f t="shared" si="50"/>
        <v>2.585836</v>
      </c>
      <c r="G594" s="17">
        <f t="shared" si="51"/>
        <v>0.15486800000000001</v>
      </c>
    </row>
    <row r="595" spans="5:7" x14ac:dyDescent="0.25">
      <c r="E595" s="16">
        <v>5.93</v>
      </c>
      <c r="F595" s="15">
        <f t="shared" si="50"/>
        <v>2.588219</v>
      </c>
      <c r="G595" s="17">
        <f t="shared" si="51"/>
        <v>0.15464700000000001</v>
      </c>
    </row>
    <row r="596" spans="5:7" x14ac:dyDescent="0.25">
      <c r="E596" s="16">
        <v>5.94</v>
      </c>
      <c r="F596" s="15">
        <f t="shared" si="50"/>
        <v>2.5906020000000005</v>
      </c>
      <c r="G596" s="17">
        <f t="shared" si="51"/>
        <v>0.15442600000000001</v>
      </c>
    </row>
    <row r="597" spans="5:7" x14ac:dyDescent="0.25">
      <c r="E597" s="16">
        <v>5.95</v>
      </c>
      <c r="F597" s="15">
        <f t="shared" si="50"/>
        <v>2.5929850000000001</v>
      </c>
      <c r="G597" s="17">
        <f t="shared" si="51"/>
        <v>0.15420500000000001</v>
      </c>
    </row>
    <row r="598" spans="5:7" x14ac:dyDescent="0.25">
      <c r="E598" s="16">
        <v>5.96</v>
      </c>
      <c r="F598" s="15">
        <f t="shared" si="50"/>
        <v>2.5953680000000001</v>
      </c>
      <c r="G598" s="17">
        <f t="shared" si="51"/>
        <v>0.15398400000000001</v>
      </c>
    </row>
    <row r="599" spans="5:7" x14ac:dyDescent="0.25">
      <c r="E599" s="16">
        <v>5.97</v>
      </c>
      <c r="F599" s="15">
        <f t="shared" si="50"/>
        <v>2.5977510000000001</v>
      </c>
      <c r="G599" s="17">
        <f t="shared" si="51"/>
        <v>0.15376300000000001</v>
      </c>
    </row>
    <row r="600" spans="5:7" x14ac:dyDescent="0.25">
      <c r="E600" s="16">
        <v>5.98</v>
      </c>
      <c r="F600" s="15">
        <f t="shared" si="50"/>
        <v>2.6001340000000002</v>
      </c>
      <c r="G600" s="17">
        <f t="shared" si="51"/>
        <v>0.15354200000000001</v>
      </c>
    </row>
    <row r="601" spans="5:7" x14ac:dyDescent="0.25">
      <c r="E601" s="16">
        <v>5.99</v>
      </c>
      <c r="F601" s="15">
        <f t="shared" si="50"/>
        <v>2.6025170000000002</v>
      </c>
      <c r="G601" s="17">
        <f t="shared" si="51"/>
        <v>0.15332100000000001</v>
      </c>
    </row>
    <row r="602" spans="5:7" x14ac:dyDescent="0.25">
      <c r="E602" s="16">
        <v>6</v>
      </c>
      <c r="F602" s="15">
        <f t="shared" si="50"/>
        <v>2.6049000000000002</v>
      </c>
      <c r="G602" s="17">
        <f t="shared" si="51"/>
        <v>0.15310000000000001</v>
      </c>
    </row>
    <row r="603" spans="5:7" x14ac:dyDescent="0.25">
      <c r="E603" s="16">
        <v>6.01</v>
      </c>
      <c r="F603" s="15">
        <f t="shared" ref="F603:F634" si="52">B$33+(B$34-B$33)*(($E603-$A$33)/($A$34-$A$33))</f>
        <v>2.6073060000000003</v>
      </c>
      <c r="G603" s="17">
        <f t="shared" ref="G603:G634" si="53">C$33+(C$34-C$33)*(($E603-$A$33)/($A$34-$A$33))</f>
        <v>0.15292800000000001</v>
      </c>
    </row>
    <row r="604" spans="5:7" x14ac:dyDescent="0.25">
      <c r="E604" s="16">
        <v>6.02</v>
      </c>
      <c r="F604" s="15">
        <f t="shared" si="52"/>
        <v>2.609712</v>
      </c>
      <c r="G604" s="17">
        <f t="shared" si="53"/>
        <v>0.15275600000000003</v>
      </c>
    </row>
    <row r="605" spans="5:7" x14ac:dyDescent="0.25">
      <c r="E605" s="16">
        <v>6.03</v>
      </c>
      <c r="F605" s="15">
        <f t="shared" si="52"/>
        <v>2.6121180000000002</v>
      </c>
      <c r="G605" s="17">
        <f t="shared" si="53"/>
        <v>0.152584</v>
      </c>
    </row>
    <row r="606" spans="5:7" x14ac:dyDescent="0.25">
      <c r="E606" s="16">
        <v>6.04</v>
      </c>
      <c r="F606" s="15">
        <f t="shared" si="52"/>
        <v>2.6145240000000003</v>
      </c>
      <c r="G606" s="17">
        <f t="shared" si="53"/>
        <v>0.15241200000000002</v>
      </c>
    </row>
    <row r="607" spans="5:7" x14ac:dyDescent="0.25">
      <c r="E607" s="16">
        <v>6.05</v>
      </c>
      <c r="F607" s="15">
        <f t="shared" si="52"/>
        <v>2.61693</v>
      </c>
      <c r="G607" s="17">
        <f t="shared" si="53"/>
        <v>0.15224000000000001</v>
      </c>
    </row>
    <row r="608" spans="5:7" x14ac:dyDescent="0.25">
      <c r="E608" s="16">
        <v>6.06</v>
      </c>
      <c r="F608" s="15">
        <f t="shared" si="52"/>
        <v>2.6193360000000001</v>
      </c>
      <c r="G608" s="17">
        <f t="shared" si="53"/>
        <v>0.15206800000000001</v>
      </c>
    </row>
    <row r="609" spans="5:7" x14ac:dyDescent="0.25">
      <c r="E609" s="16">
        <v>6.07</v>
      </c>
      <c r="F609" s="15">
        <f t="shared" si="52"/>
        <v>2.6217420000000002</v>
      </c>
      <c r="G609" s="17">
        <f t="shared" si="53"/>
        <v>0.151896</v>
      </c>
    </row>
    <row r="610" spans="5:7" x14ac:dyDescent="0.25">
      <c r="E610" s="16">
        <v>6.08</v>
      </c>
      <c r="F610" s="15">
        <f t="shared" si="52"/>
        <v>2.6241480000000004</v>
      </c>
      <c r="G610" s="17">
        <f t="shared" si="53"/>
        <v>0.151724</v>
      </c>
    </row>
    <row r="611" spans="5:7" x14ac:dyDescent="0.25">
      <c r="E611" s="16">
        <v>6.09</v>
      </c>
      <c r="F611" s="15">
        <f t="shared" si="52"/>
        <v>2.6265540000000001</v>
      </c>
      <c r="G611" s="17">
        <f t="shared" si="53"/>
        <v>0.15155200000000002</v>
      </c>
    </row>
    <row r="612" spans="5:7" x14ac:dyDescent="0.25">
      <c r="E612" s="16">
        <v>6.1</v>
      </c>
      <c r="F612" s="15">
        <f t="shared" si="52"/>
        <v>2.6289600000000002</v>
      </c>
      <c r="G612" s="17">
        <f t="shared" si="53"/>
        <v>0.15138000000000001</v>
      </c>
    </row>
    <row r="613" spans="5:7" x14ac:dyDescent="0.25">
      <c r="E613" s="16">
        <v>6.11</v>
      </c>
      <c r="F613" s="15">
        <f t="shared" si="52"/>
        <v>2.6313660000000003</v>
      </c>
      <c r="G613" s="17">
        <f t="shared" si="53"/>
        <v>0.15120800000000001</v>
      </c>
    </row>
    <row r="614" spans="5:7" x14ac:dyDescent="0.25">
      <c r="E614" s="16">
        <v>6.12</v>
      </c>
      <c r="F614" s="15">
        <f t="shared" si="52"/>
        <v>2.633772</v>
      </c>
      <c r="G614" s="17">
        <f t="shared" si="53"/>
        <v>0.151036</v>
      </c>
    </row>
    <row r="615" spans="5:7" x14ac:dyDescent="0.25">
      <c r="E615" s="16">
        <v>6.13</v>
      </c>
      <c r="F615" s="15">
        <f t="shared" si="52"/>
        <v>2.6361780000000001</v>
      </c>
      <c r="G615" s="17">
        <f t="shared" si="53"/>
        <v>0.15086400000000003</v>
      </c>
    </row>
    <row r="616" spans="5:7" x14ac:dyDescent="0.25">
      <c r="E616" s="16">
        <v>6.14</v>
      </c>
      <c r="F616" s="15">
        <f t="shared" si="52"/>
        <v>2.6385840000000003</v>
      </c>
      <c r="G616" s="17">
        <f t="shared" si="53"/>
        <v>0.15069200000000002</v>
      </c>
    </row>
    <row r="617" spans="5:7" x14ac:dyDescent="0.25">
      <c r="E617" s="16">
        <v>6.15</v>
      </c>
      <c r="F617" s="15">
        <f t="shared" si="52"/>
        <v>2.6409900000000004</v>
      </c>
      <c r="G617" s="17">
        <f t="shared" si="53"/>
        <v>0.15052000000000001</v>
      </c>
    </row>
    <row r="618" spans="5:7" x14ac:dyDescent="0.25">
      <c r="E618" s="16">
        <v>6.16</v>
      </c>
      <c r="F618" s="15">
        <f t="shared" si="52"/>
        <v>2.6433960000000001</v>
      </c>
      <c r="G618" s="17">
        <f t="shared" si="53"/>
        <v>0.15034800000000001</v>
      </c>
    </row>
    <row r="619" spans="5:7" x14ac:dyDescent="0.25">
      <c r="E619" s="16">
        <v>6.17</v>
      </c>
      <c r="F619" s="15">
        <f t="shared" si="52"/>
        <v>2.6458020000000002</v>
      </c>
      <c r="G619" s="17">
        <f t="shared" si="53"/>
        <v>0.150176</v>
      </c>
    </row>
    <row r="620" spans="5:7" x14ac:dyDescent="0.25">
      <c r="E620" s="16">
        <v>6.18</v>
      </c>
      <c r="F620" s="15">
        <f t="shared" si="52"/>
        <v>2.6482079999999999</v>
      </c>
      <c r="G620" s="17">
        <f t="shared" si="53"/>
        <v>0.15000400000000003</v>
      </c>
    </row>
    <row r="621" spans="5:7" x14ac:dyDescent="0.25">
      <c r="E621" s="16">
        <v>6.19</v>
      </c>
      <c r="F621" s="15">
        <f t="shared" si="52"/>
        <v>2.6506140000000005</v>
      </c>
      <c r="G621" s="17">
        <f t="shared" si="53"/>
        <v>0.14983199999999999</v>
      </c>
    </row>
    <row r="622" spans="5:7" x14ac:dyDescent="0.25">
      <c r="E622" s="16">
        <v>6.2</v>
      </c>
      <c r="F622" s="15">
        <f t="shared" si="52"/>
        <v>2.6530200000000002</v>
      </c>
      <c r="G622" s="17">
        <f t="shared" si="53"/>
        <v>0.14966000000000002</v>
      </c>
    </row>
    <row r="623" spans="5:7" x14ac:dyDescent="0.25">
      <c r="E623" s="16">
        <v>6.21</v>
      </c>
      <c r="F623" s="15">
        <f t="shared" si="52"/>
        <v>2.6554260000000003</v>
      </c>
      <c r="G623" s="17">
        <f t="shared" si="53"/>
        <v>0.14948800000000001</v>
      </c>
    </row>
    <row r="624" spans="5:7" x14ac:dyDescent="0.25">
      <c r="E624" s="16">
        <v>6.22</v>
      </c>
      <c r="F624" s="15">
        <f t="shared" si="52"/>
        <v>2.657832</v>
      </c>
      <c r="G624" s="17">
        <f t="shared" si="53"/>
        <v>0.149316</v>
      </c>
    </row>
    <row r="625" spans="5:7" x14ac:dyDescent="0.25">
      <c r="E625" s="16">
        <v>6.23</v>
      </c>
      <c r="F625" s="15">
        <f t="shared" si="52"/>
        <v>2.6602380000000001</v>
      </c>
      <c r="G625" s="17">
        <f t="shared" si="53"/>
        <v>0.149144</v>
      </c>
    </row>
    <row r="626" spans="5:7" x14ac:dyDescent="0.25">
      <c r="E626" s="16">
        <v>6.24</v>
      </c>
      <c r="F626" s="15">
        <f t="shared" si="52"/>
        <v>2.6626440000000002</v>
      </c>
      <c r="G626" s="17">
        <f t="shared" si="53"/>
        <v>0.14897199999999999</v>
      </c>
    </row>
    <row r="627" spans="5:7" x14ac:dyDescent="0.25">
      <c r="E627" s="16">
        <v>6.25</v>
      </c>
      <c r="F627" s="15">
        <f t="shared" si="52"/>
        <v>2.6650499999999999</v>
      </c>
      <c r="G627" s="17">
        <f t="shared" si="53"/>
        <v>0.14880000000000002</v>
      </c>
    </row>
    <row r="628" spans="5:7" x14ac:dyDescent="0.25">
      <c r="E628" s="16">
        <v>6.26</v>
      </c>
      <c r="F628" s="15">
        <f t="shared" si="52"/>
        <v>2.667456</v>
      </c>
      <c r="G628" s="17">
        <f t="shared" si="53"/>
        <v>0.14862800000000001</v>
      </c>
    </row>
    <row r="629" spans="5:7" x14ac:dyDescent="0.25">
      <c r="E629" s="16">
        <v>6.27</v>
      </c>
      <c r="F629" s="15">
        <f t="shared" si="52"/>
        <v>2.6698620000000002</v>
      </c>
      <c r="G629" s="17">
        <f t="shared" si="53"/>
        <v>0.148456</v>
      </c>
    </row>
    <row r="630" spans="5:7" x14ac:dyDescent="0.25">
      <c r="E630" s="16">
        <v>6.28</v>
      </c>
      <c r="F630" s="15">
        <f t="shared" si="52"/>
        <v>2.6722680000000003</v>
      </c>
      <c r="G630" s="17">
        <f t="shared" si="53"/>
        <v>0.148284</v>
      </c>
    </row>
    <row r="631" spans="5:7" x14ac:dyDescent="0.25">
      <c r="E631" s="16">
        <v>6.29</v>
      </c>
      <c r="F631" s="15">
        <f t="shared" si="52"/>
        <v>2.674674</v>
      </c>
      <c r="G631" s="17">
        <f t="shared" si="53"/>
        <v>0.14811200000000002</v>
      </c>
    </row>
    <row r="632" spans="5:7" x14ac:dyDescent="0.25">
      <c r="E632" s="16">
        <v>6.3</v>
      </c>
      <c r="F632" s="15">
        <f t="shared" si="52"/>
        <v>2.6770800000000001</v>
      </c>
      <c r="G632" s="17">
        <f t="shared" si="53"/>
        <v>0.14794000000000002</v>
      </c>
    </row>
    <row r="633" spans="5:7" x14ac:dyDescent="0.25">
      <c r="E633" s="16">
        <v>6.31</v>
      </c>
      <c r="F633" s="15">
        <f t="shared" si="52"/>
        <v>2.6794859999999998</v>
      </c>
      <c r="G633" s="17">
        <f t="shared" si="53"/>
        <v>0.14776800000000001</v>
      </c>
    </row>
    <row r="634" spans="5:7" x14ac:dyDescent="0.25">
      <c r="E634" s="16">
        <v>6.32</v>
      </c>
      <c r="F634" s="15">
        <f t="shared" si="52"/>
        <v>2.6818920000000004</v>
      </c>
      <c r="G634" s="17">
        <f t="shared" si="53"/>
        <v>0.147596</v>
      </c>
    </row>
    <row r="635" spans="5:7" x14ac:dyDescent="0.25">
      <c r="E635" s="16">
        <v>6.33</v>
      </c>
      <c r="F635" s="15">
        <f t="shared" ref="F635:F666" si="54">B$33+(B$34-B$33)*(($E635-$A$33)/($A$34-$A$33))</f>
        <v>2.6842980000000001</v>
      </c>
      <c r="G635" s="17">
        <f t="shared" ref="G635:G666" si="55">C$33+(C$34-C$33)*(($E635-$A$33)/($A$34-$A$33))</f>
        <v>0.147424</v>
      </c>
    </row>
    <row r="636" spans="5:7" x14ac:dyDescent="0.25">
      <c r="E636" s="16">
        <v>6.34</v>
      </c>
      <c r="F636" s="15">
        <f t="shared" si="54"/>
        <v>2.6867040000000002</v>
      </c>
      <c r="G636" s="17">
        <f t="shared" si="55"/>
        <v>0.14725200000000002</v>
      </c>
    </row>
    <row r="637" spans="5:7" x14ac:dyDescent="0.25">
      <c r="E637" s="16">
        <v>6.35</v>
      </c>
      <c r="F637" s="15">
        <f t="shared" si="54"/>
        <v>2.6891099999999999</v>
      </c>
      <c r="G637" s="17">
        <f t="shared" si="55"/>
        <v>0.14708000000000002</v>
      </c>
    </row>
    <row r="638" spans="5:7" x14ac:dyDescent="0.25">
      <c r="E638" s="16">
        <v>6.36</v>
      </c>
      <c r="F638" s="15">
        <f t="shared" si="54"/>
        <v>2.691516</v>
      </c>
      <c r="G638" s="17">
        <f t="shared" si="55"/>
        <v>0.14690800000000001</v>
      </c>
    </row>
    <row r="639" spans="5:7" x14ac:dyDescent="0.25">
      <c r="E639" s="16">
        <v>6.37</v>
      </c>
      <c r="F639" s="15">
        <f t="shared" si="54"/>
        <v>2.6939220000000001</v>
      </c>
      <c r="G639" s="17">
        <f t="shared" si="55"/>
        <v>0.14673600000000001</v>
      </c>
    </row>
    <row r="640" spans="5:7" x14ac:dyDescent="0.25">
      <c r="E640" s="16">
        <v>6.38</v>
      </c>
      <c r="F640" s="15">
        <f t="shared" si="54"/>
        <v>2.6963280000000003</v>
      </c>
      <c r="G640" s="17">
        <f t="shared" si="55"/>
        <v>0.146564</v>
      </c>
    </row>
    <row r="641" spans="5:7" x14ac:dyDescent="0.25">
      <c r="E641" s="16">
        <v>6.39</v>
      </c>
      <c r="F641" s="15">
        <f t="shared" si="54"/>
        <v>2.698734</v>
      </c>
      <c r="G641" s="17">
        <f t="shared" si="55"/>
        <v>0.14639200000000002</v>
      </c>
    </row>
    <row r="642" spans="5:7" x14ac:dyDescent="0.25">
      <c r="E642" s="16">
        <v>6.4</v>
      </c>
      <c r="F642" s="15">
        <f t="shared" si="54"/>
        <v>2.7011400000000001</v>
      </c>
      <c r="G642" s="17">
        <f t="shared" si="55"/>
        <v>0.14621999999999999</v>
      </c>
    </row>
    <row r="643" spans="5:7" x14ac:dyDescent="0.25">
      <c r="E643" s="16">
        <v>6.41</v>
      </c>
      <c r="F643" s="15">
        <f t="shared" si="54"/>
        <v>2.7035460000000002</v>
      </c>
      <c r="G643" s="17">
        <f t="shared" si="55"/>
        <v>0.14604800000000001</v>
      </c>
    </row>
    <row r="644" spans="5:7" x14ac:dyDescent="0.25">
      <c r="E644" s="16">
        <v>6.42</v>
      </c>
      <c r="F644" s="15">
        <f t="shared" si="54"/>
        <v>2.7059519999999999</v>
      </c>
      <c r="G644" s="17">
        <f t="shared" si="55"/>
        <v>0.14587600000000001</v>
      </c>
    </row>
    <row r="645" spans="5:7" x14ac:dyDescent="0.25">
      <c r="E645" s="16">
        <v>6.43</v>
      </c>
      <c r="F645" s="15">
        <f t="shared" si="54"/>
        <v>2.708358</v>
      </c>
      <c r="G645" s="17">
        <f t="shared" si="55"/>
        <v>0.145704</v>
      </c>
    </row>
    <row r="646" spans="5:7" x14ac:dyDescent="0.25">
      <c r="E646" s="16">
        <v>6.44</v>
      </c>
      <c r="F646" s="15">
        <f t="shared" si="54"/>
        <v>2.7107640000000002</v>
      </c>
      <c r="G646" s="17">
        <f t="shared" si="55"/>
        <v>0.14553199999999999</v>
      </c>
    </row>
    <row r="647" spans="5:7" x14ac:dyDescent="0.25">
      <c r="E647" s="16">
        <v>6.45</v>
      </c>
      <c r="F647" s="15">
        <f t="shared" si="54"/>
        <v>2.7131700000000003</v>
      </c>
      <c r="G647" s="17">
        <f t="shared" si="55"/>
        <v>0.14535999999999999</v>
      </c>
    </row>
    <row r="648" spans="5:7" x14ac:dyDescent="0.25">
      <c r="E648" s="16">
        <v>6.46</v>
      </c>
      <c r="F648" s="15">
        <f t="shared" si="54"/>
        <v>2.715576</v>
      </c>
      <c r="G648" s="17">
        <f t="shared" si="55"/>
        <v>0.14518800000000001</v>
      </c>
    </row>
    <row r="649" spans="5:7" x14ac:dyDescent="0.25">
      <c r="E649" s="16">
        <v>6.47</v>
      </c>
      <c r="F649" s="15">
        <f t="shared" si="54"/>
        <v>2.7179820000000001</v>
      </c>
      <c r="G649" s="17">
        <f t="shared" si="55"/>
        <v>0.14501600000000001</v>
      </c>
    </row>
    <row r="650" spans="5:7" x14ac:dyDescent="0.25">
      <c r="E650" s="16">
        <v>6.48</v>
      </c>
      <c r="F650" s="15">
        <f t="shared" si="54"/>
        <v>2.7203880000000003</v>
      </c>
      <c r="G650" s="17">
        <f t="shared" si="55"/>
        <v>0.144844</v>
      </c>
    </row>
    <row r="651" spans="5:7" x14ac:dyDescent="0.25">
      <c r="E651" s="16">
        <v>6.49</v>
      </c>
      <c r="F651" s="15">
        <f t="shared" si="54"/>
        <v>2.7227939999999999</v>
      </c>
      <c r="G651" s="17">
        <f t="shared" si="55"/>
        <v>0.144672</v>
      </c>
    </row>
    <row r="652" spans="5:7" x14ac:dyDescent="0.25">
      <c r="E652" s="16">
        <v>6.5</v>
      </c>
      <c r="F652" s="15">
        <f t="shared" si="54"/>
        <v>2.7252000000000001</v>
      </c>
      <c r="G652" s="17">
        <f t="shared" si="55"/>
        <v>0.14450000000000002</v>
      </c>
    </row>
    <row r="653" spans="5:7" x14ac:dyDescent="0.25">
      <c r="E653" s="16">
        <v>6.51</v>
      </c>
      <c r="F653" s="15">
        <f t="shared" si="54"/>
        <v>2.7276060000000002</v>
      </c>
      <c r="G653" s="17">
        <f t="shared" si="55"/>
        <v>0.14432800000000001</v>
      </c>
    </row>
    <row r="654" spans="5:7" x14ac:dyDescent="0.25">
      <c r="E654" s="16">
        <v>6.52</v>
      </c>
      <c r="F654" s="15">
        <f t="shared" si="54"/>
        <v>2.7300119999999999</v>
      </c>
      <c r="G654" s="17">
        <f t="shared" si="55"/>
        <v>0.14415600000000001</v>
      </c>
    </row>
    <row r="655" spans="5:7" x14ac:dyDescent="0.25">
      <c r="E655" s="16">
        <v>6.53</v>
      </c>
      <c r="F655" s="15">
        <f t="shared" si="54"/>
        <v>2.732418</v>
      </c>
      <c r="G655" s="17">
        <f t="shared" si="55"/>
        <v>0.143984</v>
      </c>
    </row>
    <row r="656" spans="5:7" x14ac:dyDescent="0.25">
      <c r="E656" s="16">
        <v>6.54</v>
      </c>
      <c r="F656" s="15">
        <f t="shared" si="54"/>
        <v>2.7348240000000001</v>
      </c>
      <c r="G656" s="17">
        <f t="shared" si="55"/>
        <v>0.143812</v>
      </c>
    </row>
    <row r="657" spans="5:7" x14ac:dyDescent="0.25">
      <c r="E657" s="16">
        <v>6.55</v>
      </c>
      <c r="F657" s="15">
        <f t="shared" si="54"/>
        <v>2.7372299999999998</v>
      </c>
      <c r="G657" s="17">
        <f t="shared" si="55"/>
        <v>0.14364000000000002</v>
      </c>
    </row>
    <row r="658" spans="5:7" x14ac:dyDescent="0.25">
      <c r="E658" s="16">
        <v>6.56</v>
      </c>
      <c r="F658" s="15">
        <f t="shared" si="54"/>
        <v>2.739636</v>
      </c>
      <c r="G658" s="17">
        <f t="shared" si="55"/>
        <v>0.14346800000000001</v>
      </c>
    </row>
    <row r="659" spans="5:7" x14ac:dyDescent="0.25">
      <c r="E659" s="16">
        <v>6.57</v>
      </c>
      <c r="F659" s="15">
        <f t="shared" si="54"/>
        <v>2.7420420000000001</v>
      </c>
      <c r="G659" s="17">
        <f t="shared" si="55"/>
        <v>0.14329600000000001</v>
      </c>
    </row>
    <row r="660" spans="5:7" x14ac:dyDescent="0.25">
      <c r="E660" s="16">
        <v>6.58</v>
      </c>
      <c r="F660" s="15">
        <f t="shared" si="54"/>
        <v>2.7444480000000002</v>
      </c>
      <c r="G660" s="17">
        <f t="shared" si="55"/>
        <v>0.143124</v>
      </c>
    </row>
    <row r="661" spans="5:7" x14ac:dyDescent="0.25">
      <c r="E661" s="16">
        <v>6.59</v>
      </c>
      <c r="F661" s="15">
        <f t="shared" si="54"/>
        <v>2.7468539999999999</v>
      </c>
      <c r="G661" s="17">
        <f t="shared" si="55"/>
        <v>0.142952</v>
      </c>
    </row>
    <row r="662" spans="5:7" x14ac:dyDescent="0.25">
      <c r="E662" s="16">
        <v>6.6</v>
      </c>
      <c r="F662" s="15">
        <f t="shared" si="54"/>
        <v>2.74926</v>
      </c>
      <c r="G662" s="17">
        <f t="shared" si="55"/>
        <v>0.14278000000000002</v>
      </c>
    </row>
    <row r="663" spans="5:7" x14ac:dyDescent="0.25">
      <c r="E663" s="16">
        <v>6.61</v>
      </c>
      <c r="F663" s="15">
        <f t="shared" si="54"/>
        <v>2.7516660000000002</v>
      </c>
      <c r="G663" s="17">
        <f t="shared" si="55"/>
        <v>0.14260799999999998</v>
      </c>
    </row>
    <row r="664" spans="5:7" x14ac:dyDescent="0.25">
      <c r="E664" s="16">
        <v>6.62</v>
      </c>
      <c r="F664" s="15">
        <f t="shared" si="54"/>
        <v>2.7540719999999999</v>
      </c>
      <c r="G664" s="17">
        <f t="shared" si="55"/>
        <v>0.14243600000000001</v>
      </c>
    </row>
    <row r="665" spans="5:7" x14ac:dyDescent="0.25">
      <c r="E665" s="16">
        <v>6.63</v>
      </c>
      <c r="F665" s="15">
        <f t="shared" si="54"/>
        <v>2.756478</v>
      </c>
      <c r="G665" s="17">
        <f t="shared" si="55"/>
        <v>0.142264</v>
      </c>
    </row>
    <row r="666" spans="5:7" x14ac:dyDescent="0.25">
      <c r="E666" s="16">
        <v>6.64</v>
      </c>
      <c r="F666" s="15">
        <f t="shared" si="54"/>
        <v>2.7588840000000001</v>
      </c>
      <c r="G666" s="17">
        <f t="shared" si="55"/>
        <v>0.142092</v>
      </c>
    </row>
    <row r="667" spans="5:7" x14ac:dyDescent="0.25">
      <c r="E667" s="16">
        <v>6.65</v>
      </c>
      <c r="F667" s="15">
        <f t="shared" ref="F667:F702" si="56">B$33+(B$34-B$33)*(($E667-$A$33)/($A$34-$A$33))</f>
        <v>2.7612900000000002</v>
      </c>
      <c r="G667" s="17">
        <f t="shared" ref="G667:G702" si="57">C$33+(C$34-C$33)*(($E667-$A$33)/($A$34-$A$33))</f>
        <v>0.14191999999999999</v>
      </c>
    </row>
    <row r="668" spans="5:7" x14ac:dyDescent="0.25">
      <c r="E668" s="16">
        <v>6.66</v>
      </c>
      <c r="F668" s="15">
        <f t="shared" si="56"/>
        <v>2.7636959999999999</v>
      </c>
      <c r="G668" s="17">
        <f t="shared" si="57"/>
        <v>0.14174799999999999</v>
      </c>
    </row>
    <row r="669" spans="5:7" x14ac:dyDescent="0.25">
      <c r="E669" s="16">
        <v>6.67</v>
      </c>
      <c r="F669" s="15">
        <f t="shared" si="56"/>
        <v>2.7661020000000001</v>
      </c>
      <c r="G669" s="17">
        <f t="shared" si="57"/>
        <v>0.14157600000000001</v>
      </c>
    </row>
    <row r="670" spans="5:7" x14ac:dyDescent="0.25">
      <c r="E670" s="16">
        <v>6.68</v>
      </c>
      <c r="F670" s="15">
        <f t="shared" si="56"/>
        <v>2.7685079999999997</v>
      </c>
      <c r="G670" s="17">
        <f t="shared" si="57"/>
        <v>0.141404</v>
      </c>
    </row>
    <row r="671" spans="5:7" x14ac:dyDescent="0.25">
      <c r="E671" s="16">
        <v>6.69</v>
      </c>
      <c r="F671" s="15">
        <f t="shared" si="56"/>
        <v>2.7709140000000003</v>
      </c>
      <c r="G671" s="17">
        <f t="shared" si="57"/>
        <v>0.141232</v>
      </c>
    </row>
    <row r="672" spans="5:7" x14ac:dyDescent="0.25">
      <c r="E672" s="16">
        <v>6.7</v>
      </c>
      <c r="F672" s="15">
        <f t="shared" si="56"/>
        <v>2.77332</v>
      </c>
      <c r="G672" s="17">
        <f t="shared" si="57"/>
        <v>0.14105999999999999</v>
      </c>
    </row>
    <row r="673" spans="5:7" x14ac:dyDescent="0.25">
      <c r="E673" s="16">
        <v>6.71</v>
      </c>
      <c r="F673" s="15">
        <f t="shared" si="56"/>
        <v>2.7757260000000001</v>
      </c>
      <c r="G673" s="17">
        <f t="shared" si="57"/>
        <v>0.14088800000000001</v>
      </c>
    </row>
    <row r="674" spans="5:7" x14ac:dyDescent="0.25">
      <c r="E674" s="16">
        <v>6.72</v>
      </c>
      <c r="F674" s="15">
        <f t="shared" si="56"/>
        <v>2.7781319999999998</v>
      </c>
      <c r="G674" s="17">
        <f t="shared" si="57"/>
        <v>0.14071600000000001</v>
      </c>
    </row>
    <row r="675" spans="5:7" x14ac:dyDescent="0.25">
      <c r="E675" s="16">
        <v>6.73</v>
      </c>
      <c r="F675" s="15">
        <f t="shared" si="56"/>
        <v>2.780538</v>
      </c>
      <c r="G675" s="17">
        <f t="shared" si="57"/>
        <v>0.140544</v>
      </c>
    </row>
    <row r="676" spans="5:7" x14ac:dyDescent="0.25">
      <c r="E676" s="16">
        <v>6.74</v>
      </c>
      <c r="F676" s="15">
        <f t="shared" si="56"/>
        <v>2.7829440000000001</v>
      </c>
      <c r="G676" s="17">
        <f t="shared" si="57"/>
        <v>0.140372</v>
      </c>
    </row>
    <row r="677" spans="5:7" x14ac:dyDescent="0.25">
      <c r="E677" s="16">
        <v>6.75</v>
      </c>
      <c r="F677" s="15">
        <f t="shared" si="56"/>
        <v>2.7853500000000002</v>
      </c>
      <c r="G677" s="17">
        <f t="shared" si="57"/>
        <v>0.14019999999999999</v>
      </c>
    </row>
    <row r="678" spans="5:7" x14ac:dyDescent="0.25">
      <c r="E678" s="16">
        <v>6.76</v>
      </c>
      <c r="F678" s="15">
        <f t="shared" si="56"/>
        <v>2.7877559999999999</v>
      </c>
      <c r="G678" s="17">
        <f t="shared" si="57"/>
        <v>0.14002800000000001</v>
      </c>
    </row>
    <row r="679" spans="5:7" x14ac:dyDescent="0.25">
      <c r="E679" s="16">
        <v>6.77</v>
      </c>
      <c r="F679" s="15">
        <f t="shared" si="56"/>
        <v>2.790162</v>
      </c>
      <c r="G679" s="17">
        <f t="shared" si="57"/>
        <v>0.13985600000000001</v>
      </c>
    </row>
    <row r="680" spans="5:7" x14ac:dyDescent="0.25">
      <c r="E680" s="16">
        <v>6.78</v>
      </c>
      <c r="F680" s="15">
        <f t="shared" si="56"/>
        <v>2.7925680000000002</v>
      </c>
      <c r="G680" s="17">
        <f t="shared" si="57"/>
        <v>0.139684</v>
      </c>
    </row>
    <row r="681" spans="5:7" x14ac:dyDescent="0.25">
      <c r="E681" s="16">
        <v>6.79</v>
      </c>
      <c r="F681" s="15">
        <f t="shared" si="56"/>
        <v>2.7949739999999998</v>
      </c>
      <c r="G681" s="17">
        <f t="shared" si="57"/>
        <v>0.139512</v>
      </c>
    </row>
    <row r="682" spans="5:7" x14ac:dyDescent="0.25">
      <c r="E682" s="16">
        <v>6.8</v>
      </c>
      <c r="F682" s="15">
        <f t="shared" si="56"/>
        <v>2.79738</v>
      </c>
      <c r="G682" s="17">
        <f t="shared" si="57"/>
        <v>0.13933999999999999</v>
      </c>
    </row>
    <row r="683" spans="5:7" x14ac:dyDescent="0.25">
      <c r="E683" s="16">
        <v>6.81</v>
      </c>
      <c r="F683" s="15">
        <f t="shared" si="56"/>
        <v>2.7997860000000001</v>
      </c>
      <c r="G683" s="17">
        <f t="shared" si="57"/>
        <v>0.13916800000000001</v>
      </c>
    </row>
    <row r="684" spans="5:7" x14ac:dyDescent="0.25">
      <c r="E684" s="16">
        <v>6.82</v>
      </c>
      <c r="F684" s="15">
        <f t="shared" si="56"/>
        <v>2.8021920000000002</v>
      </c>
      <c r="G684" s="17">
        <f t="shared" si="57"/>
        <v>0.13899599999999998</v>
      </c>
    </row>
    <row r="685" spans="5:7" x14ac:dyDescent="0.25">
      <c r="E685" s="16">
        <v>6.83</v>
      </c>
      <c r="F685" s="15">
        <f t="shared" si="56"/>
        <v>2.8045979999999999</v>
      </c>
      <c r="G685" s="17">
        <f t="shared" si="57"/>
        <v>0.138824</v>
      </c>
    </row>
    <row r="686" spans="5:7" x14ac:dyDescent="0.25">
      <c r="E686" s="16">
        <v>6.84</v>
      </c>
      <c r="F686" s="15">
        <f t="shared" si="56"/>
        <v>2.8070040000000001</v>
      </c>
      <c r="G686" s="17">
        <f t="shared" si="57"/>
        <v>0.138652</v>
      </c>
    </row>
    <row r="687" spans="5:7" x14ac:dyDescent="0.25">
      <c r="E687" s="16">
        <v>6.85</v>
      </c>
      <c r="F687" s="15">
        <f t="shared" si="56"/>
        <v>2.8094099999999997</v>
      </c>
      <c r="G687" s="17">
        <f t="shared" si="57"/>
        <v>0.13847999999999999</v>
      </c>
    </row>
    <row r="688" spans="5:7" x14ac:dyDescent="0.25">
      <c r="E688" s="16">
        <v>6.86</v>
      </c>
      <c r="F688" s="15">
        <f t="shared" si="56"/>
        <v>2.8118159999999999</v>
      </c>
      <c r="G688" s="17">
        <f t="shared" si="57"/>
        <v>0.13830799999999999</v>
      </c>
    </row>
    <row r="689" spans="5:7" x14ac:dyDescent="0.25">
      <c r="E689" s="16">
        <v>6.87</v>
      </c>
      <c r="F689" s="15">
        <f t="shared" si="56"/>
        <v>2.814222</v>
      </c>
      <c r="G689" s="17">
        <f t="shared" si="57"/>
        <v>0.13813599999999998</v>
      </c>
    </row>
    <row r="690" spans="5:7" x14ac:dyDescent="0.25">
      <c r="E690" s="16">
        <v>6.88</v>
      </c>
      <c r="F690" s="15">
        <f t="shared" si="56"/>
        <v>2.8166280000000001</v>
      </c>
      <c r="G690" s="17">
        <f t="shared" si="57"/>
        <v>0.137964</v>
      </c>
    </row>
    <row r="691" spans="5:7" x14ac:dyDescent="0.25">
      <c r="E691" s="16">
        <v>6.89</v>
      </c>
      <c r="F691" s="15">
        <f t="shared" si="56"/>
        <v>2.8190339999999998</v>
      </c>
      <c r="G691" s="17">
        <f t="shared" si="57"/>
        <v>0.137792</v>
      </c>
    </row>
    <row r="692" spans="5:7" x14ac:dyDescent="0.25">
      <c r="E692" s="16">
        <v>6.9</v>
      </c>
      <c r="F692" s="15">
        <f t="shared" si="56"/>
        <v>2.8214399999999999</v>
      </c>
      <c r="G692" s="17">
        <f t="shared" si="57"/>
        <v>0.13761999999999999</v>
      </c>
    </row>
    <row r="693" spans="5:7" x14ac:dyDescent="0.25">
      <c r="E693" s="16">
        <v>6.91</v>
      </c>
      <c r="F693" s="15">
        <f t="shared" si="56"/>
        <v>2.8238460000000001</v>
      </c>
      <c r="G693" s="17">
        <f t="shared" si="57"/>
        <v>0.13744799999999999</v>
      </c>
    </row>
    <row r="694" spans="5:7" x14ac:dyDescent="0.25">
      <c r="E694" s="16">
        <v>6.92</v>
      </c>
      <c r="F694" s="15">
        <f t="shared" si="56"/>
        <v>2.8262519999999998</v>
      </c>
      <c r="G694" s="17">
        <f t="shared" si="57"/>
        <v>0.13727600000000001</v>
      </c>
    </row>
    <row r="695" spans="5:7" x14ac:dyDescent="0.25">
      <c r="E695" s="16">
        <v>6.93</v>
      </c>
      <c r="F695" s="15">
        <f t="shared" si="56"/>
        <v>2.8286579999999999</v>
      </c>
      <c r="G695" s="17">
        <f t="shared" si="57"/>
        <v>0.137104</v>
      </c>
    </row>
    <row r="696" spans="5:7" x14ac:dyDescent="0.25">
      <c r="E696" s="16">
        <v>6.94</v>
      </c>
      <c r="F696" s="15">
        <f t="shared" si="56"/>
        <v>2.831064</v>
      </c>
      <c r="G696" s="17">
        <f t="shared" si="57"/>
        <v>0.136932</v>
      </c>
    </row>
    <row r="697" spans="5:7" x14ac:dyDescent="0.25">
      <c r="E697" s="16">
        <v>6.95</v>
      </c>
      <c r="F697" s="15">
        <f t="shared" si="56"/>
        <v>2.8334700000000002</v>
      </c>
      <c r="G697" s="17">
        <f t="shared" si="57"/>
        <v>0.13675999999999999</v>
      </c>
    </row>
    <row r="698" spans="5:7" x14ac:dyDescent="0.25">
      <c r="E698" s="16">
        <v>6.96</v>
      </c>
      <c r="F698" s="15">
        <f t="shared" si="56"/>
        <v>2.8358759999999998</v>
      </c>
      <c r="G698" s="17">
        <f t="shared" si="57"/>
        <v>0.13658799999999999</v>
      </c>
    </row>
    <row r="699" spans="5:7" x14ac:dyDescent="0.25">
      <c r="E699" s="16">
        <v>6.97</v>
      </c>
      <c r="F699" s="15">
        <f t="shared" si="56"/>
        <v>2.838282</v>
      </c>
      <c r="G699" s="17">
        <f t="shared" si="57"/>
        <v>0.13641600000000001</v>
      </c>
    </row>
    <row r="700" spans="5:7" x14ac:dyDescent="0.25">
      <c r="E700" s="16">
        <v>6.98</v>
      </c>
      <c r="F700" s="15">
        <f t="shared" si="56"/>
        <v>2.8406880000000001</v>
      </c>
      <c r="G700" s="17">
        <f t="shared" si="57"/>
        <v>0.13624399999999998</v>
      </c>
    </row>
    <row r="701" spans="5:7" x14ac:dyDescent="0.25">
      <c r="E701" s="16">
        <v>6.99</v>
      </c>
      <c r="F701" s="15">
        <f t="shared" si="56"/>
        <v>2.8430939999999998</v>
      </c>
      <c r="G701" s="17">
        <f t="shared" si="57"/>
        <v>0.136072</v>
      </c>
    </row>
    <row r="702" spans="5:7" x14ac:dyDescent="0.25">
      <c r="E702" s="16">
        <v>7</v>
      </c>
      <c r="F702" s="15">
        <f t="shared" si="56"/>
        <v>2.8454999999999999</v>
      </c>
      <c r="G702" s="17">
        <f t="shared" si="57"/>
        <v>0.13589999999999999</v>
      </c>
    </row>
    <row r="703" spans="5:7" x14ac:dyDescent="0.25">
      <c r="E703" s="16">
        <v>7.01</v>
      </c>
      <c r="F703" s="15">
        <f t="shared" ref="F703:F734" si="58">B$34+(B$35-B$34)*(($E703-$A$34)/($A$35-$A$34))</f>
        <v>2.8479229999999998</v>
      </c>
      <c r="G703" s="17">
        <f t="shared" ref="G703:G734" si="59">C$34+(C$35-C$34)*(($E703-$A$34)/($A$35-$A$34))</f>
        <v>0.13576099999999999</v>
      </c>
    </row>
    <row r="704" spans="5:7" x14ac:dyDescent="0.25">
      <c r="E704" s="16">
        <v>7.02</v>
      </c>
      <c r="F704" s="15">
        <f t="shared" si="58"/>
        <v>2.8503459999999996</v>
      </c>
      <c r="G704" s="17">
        <f t="shared" si="59"/>
        <v>0.13562199999999999</v>
      </c>
    </row>
    <row r="705" spans="5:7" x14ac:dyDescent="0.25">
      <c r="E705" s="16">
        <v>7.03</v>
      </c>
      <c r="F705" s="15">
        <f t="shared" si="58"/>
        <v>2.8527689999999999</v>
      </c>
      <c r="G705" s="17">
        <f t="shared" si="59"/>
        <v>0.13548299999999999</v>
      </c>
    </row>
    <row r="706" spans="5:7" x14ac:dyDescent="0.25">
      <c r="E706" s="16">
        <v>7.04</v>
      </c>
      <c r="F706" s="15">
        <f t="shared" si="58"/>
        <v>2.8551919999999997</v>
      </c>
      <c r="G706" s="17">
        <f t="shared" si="59"/>
        <v>0.13534399999999999</v>
      </c>
    </row>
    <row r="707" spans="5:7" x14ac:dyDescent="0.25">
      <c r="E707" s="16">
        <v>7.05</v>
      </c>
      <c r="F707" s="15">
        <f t="shared" si="58"/>
        <v>2.857615</v>
      </c>
      <c r="G707" s="17">
        <f t="shared" si="59"/>
        <v>0.13520499999999999</v>
      </c>
    </row>
    <row r="708" spans="5:7" x14ac:dyDescent="0.25">
      <c r="E708" s="16">
        <v>7.06</v>
      </c>
      <c r="F708" s="15">
        <f t="shared" si="58"/>
        <v>2.8600379999999999</v>
      </c>
      <c r="G708" s="17">
        <f t="shared" si="59"/>
        <v>0.13506599999999999</v>
      </c>
    </row>
    <row r="709" spans="5:7" x14ac:dyDescent="0.25">
      <c r="E709" s="16">
        <v>7.07</v>
      </c>
      <c r="F709" s="15">
        <f t="shared" si="58"/>
        <v>2.8624610000000001</v>
      </c>
      <c r="G709" s="17">
        <f t="shared" si="59"/>
        <v>0.13492699999999999</v>
      </c>
    </row>
    <row r="710" spans="5:7" x14ac:dyDescent="0.25">
      <c r="E710" s="16">
        <v>7.08</v>
      </c>
      <c r="F710" s="15">
        <f t="shared" si="58"/>
        <v>2.864884</v>
      </c>
      <c r="G710" s="17">
        <f t="shared" si="59"/>
        <v>0.13478799999999999</v>
      </c>
    </row>
    <row r="711" spans="5:7" x14ac:dyDescent="0.25">
      <c r="E711" s="16">
        <v>7.09</v>
      </c>
      <c r="F711" s="15">
        <f t="shared" si="58"/>
        <v>2.8673069999999998</v>
      </c>
      <c r="G711" s="17">
        <f t="shared" si="59"/>
        <v>0.13464899999999999</v>
      </c>
    </row>
    <row r="712" spans="5:7" x14ac:dyDescent="0.25">
      <c r="E712" s="16">
        <v>7.1</v>
      </c>
      <c r="F712" s="15">
        <f t="shared" si="58"/>
        <v>2.8697299999999997</v>
      </c>
      <c r="G712" s="17">
        <f t="shared" si="59"/>
        <v>0.13450999999999999</v>
      </c>
    </row>
    <row r="713" spans="5:7" x14ac:dyDescent="0.25">
      <c r="E713" s="16">
        <v>7.11</v>
      </c>
      <c r="F713" s="15">
        <f t="shared" si="58"/>
        <v>2.872153</v>
      </c>
      <c r="G713" s="17">
        <f t="shared" si="59"/>
        <v>0.13437099999999999</v>
      </c>
    </row>
    <row r="714" spans="5:7" x14ac:dyDescent="0.25">
      <c r="E714" s="16">
        <v>7.12</v>
      </c>
      <c r="F714" s="15">
        <f t="shared" si="58"/>
        <v>2.8745759999999998</v>
      </c>
      <c r="G714" s="17">
        <f t="shared" si="59"/>
        <v>0.13423199999999999</v>
      </c>
    </row>
    <row r="715" spans="5:7" x14ac:dyDescent="0.25">
      <c r="E715" s="16">
        <v>7.13</v>
      </c>
      <c r="F715" s="15">
        <f t="shared" si="58"/>
        <v>2.8769990000000001</v>
      </c>
      <c r="G715" s="17">
        <f t="shared" si="59"/>
        <v>0.13409299999999999</v>
      </c>
    </row>
    <row r="716" spans="5:7" x14ac:dyDescent="0.25">
      <c r="E716" s="16">
        <v>7.14</v>
      </c>
      <c r="F716" s="15">
        <f t="shared" si="58"/>
        <v>2.8794219999999999</v>
      </c>
      <c r="G716" s="17">
        <f t="shared" si="59"/>
        <v>0.13395399999999999</v>
      </c>
    </row>
    <row r="717" spans="5:7" x14ac:dyDescent="0.25">
      <c r="E717" s="16">
        <v>7.15</v>
      </c>
      <c r="F717" s="15">
        <f t="shared" si="58"/>
        <v>2.8818450000000002</v>
      </c>
      <c r="G717" s="17">
        <f t="shared" si="59"/>
        <v>0.13381499999999999</v>
      </c>
    </row>
    <row r="718" spans="5:7" x14ac:dyDescent="0.25">
      <c r="E718" s="16">
        <v>7.16</v>
      </c>
      <c r="F718" s="15">
        <f t="shared" si="58"/>
        <v>2.8842680000000001</v>
      </c>
      <c r="G718" s="17">
        <f t="shared" si="59"/>
        <v>0.13367599999999999</v>
      </c>
    </row>
    <row r="719" spans="5:7" x14ac:dyDescent="0.25">
      <c r="E719" s="16">
        <v>7.17</v>
      </c>
      <c r="F719" s="15">
        <f t="shared" si="58"/>
        <v>2.8866909999999999</v>
      </c>
      <c r="G719" s="17">
        <f t="shared" si="59"/>
        <v>0.13353699999999999</v>
      </c>
    </row>
    <row r="720" spans="5:7" x14ac:dyDescent="0.25">
      <c r="E720" s="16">
        <v>7.18</v>
      </c>
      <c r="F720" s="15">
        <f t="shared" si="58"/>
        <v>2.8891139999999997</v>
      </c>
      <c r="G720" s="17">
        <f t="shared" si="59"/>
        <v>0.13339799999999999</v>
      </c>
    </row>
    <row r="721" spans="5:7" x14ac:dyDescent="0.25">
      <c r="E721" s="16">
        <v>7.19</v>
      </c>
      <c r="F721" s="15">
        <f t="shared" si="58"/>
        <v>2.891537</v>
      </c>
      <c r="G721" s="17">
        <f t="shared" si="59"/>
        <v>0.13325899999999999</v>
      </c>
    </row>
    <row r="722" spans="5:7" x14ac:dyDescent="0.25">
      <c r="E722" s="16">
        <v>7.2</v>
      </c>
      <c r="F722" s="15">
        <f t="shared" si="58"/>
        <v>2.8939599999999999</v>
      </c>
      <c r="G722" s="17">
        <f t="shared" si="59"/>
        <v>0.13311999999999999</v>
      </c>
    </row>
    <row r="723" spans="5:7" x14ac:dyDescent="0.25">
      <c r="E723" s="16">
        <v>7.21</v>
      </c>
      <c r="F723" s="15">
        <f t="shared" si="58"/>
        <v>2.8963830000000002</v>
      </c>
      <c r="G723" s="17">
        <f t="shared" si="59"/>
        <v>0.13298099999999999</v>
      </c>
    </row>
    <row r="724" spans="5:7" x14ac:dyDescent="0.25">
      <c r="E724" s="16">
        <v>7.22</v>
      </c>
      <c r="F724" s="15">
        <f t="shared" si="58"/>
        <v>2.898806</v>
      </c>
      <c r="G724" s="17">
        <f t="shared" si="59"/>
        <v>0.13284199999999999</v>
      </c>
    </row>
    <row r="725" spans="5:7" x14ac:dyDescent="0.25">
      <c r="E725" s="16">
        <v>7.23</v>
      </c>
      <c r="F725" s="15">
        <f t="shared" si="58"/>
        <v>2.9012290000000003</v>
      </c>
      <c r="G725" s="17">
        <f t="shared" si="59"/>
        <v>0.13270299999999999</v>
      </c>
    </row>
    <row r="726" spans="5:7" x14ac:dyDescent="0.25">
      <c r="E726" s="16">
        <v>7.24</v>
      </c>
      <c r="F726" s="15">
        <f t="shared" si="58"/>
        <v>2.9036520000000001</v>
      </c>
      <c r="G726" s="17">
        <f t="shared" si="59"/>
        <v>0.13256399999999999</v>
      </c>
    </row>
    <row r="727" spans="5:7" x14ac:dyDescent="0.25">
      <c r="E727" s="16">
        <v>7.25</v>
      </c>
      <c r="F727" s="15">
        <f t="shared" si="58"/>
        <v>2.906075</v>
      </c>
      <c r="G727" s="17">
        <f t="shared" si="59"/>
        <v>0.13242499999999999</v>
      </c>
    </row>
    <row r="728" spans="5:7" x14ac:dyDescent="0.25">
      <c r="E728" s="16">
        <v>7.26</v>
      </c>
      <c r="F728" s="15">
        <f t="shared" si="58"/>
        <v>2.9084979999999998</v>
      </c>
      <c r="G728" s="17">
        <f t="shared" si="59"/>
        <v>0.13228599999999999</v>
      </c>
    </row>
    <row r="729" spans="5:7" x14ac:dyDescent="0.25">
      <c r="E729" s="16">
        <v>7.27</v>
      </c>
      <c r="F729" s="15">
        <f t="shared" si="58"/>
        <v>2.9109210000000001</v>
      </c>
      <c r="G729" s="17">
        <f t="shared" si="59"/>
        <v>0.13214699999999999</v>
      </c>
    </row>
    <row r="730" spans="5:7" x14ac:dyDescent="0.25">
      <c r="E730" s="16">
        <v>7.28</v>
      </c>
      <c r="F730" s="15">
        <f t="shared" si="58"/>
        <v>2.9133439999999999</v>
      </c>
      <c r="G730" s="17">
        <f t="shared" si="59"/>
        <v>0.13200799999999999</v>
      </c>
    </row>
    <row r="731" spans="5:7" x14ac:dyDescent="0.25">
      <c r="E731" s="16">
        <v>7.29</v>
      </c>
      <c r="F731" s="15">
        <f t="shared" si="58"/>
        <v>2.9157669999999998</v>
      </c>
      <c r="G731" s="17">
        <f t="shared" si="59"/>
        <v>0.13186899999999999</v>
      </c>
    </row>
    <row r="732" spans="5:7" x14ac:dyDescent="0.25">
      <c r="E732" s="16">
        <v>7.3</v>
      </c>
      <c r="F732" s="15">
        <f t="shared" si="58"/>
        <v>2.9181900000000001</v>
      </c>
      <c r="G732" s="17">
        <f t="shared" si="59"/>
        <v>0.13172999999999999</v>
      </c>
    </row>
    <row r="733" spans="5:7" x14ac:dyDescent="0.25">
      <c r="E733" s="16">
        <v>7.31</v>
      </c>
      <c r="F733" s="15">
        <f t="shared" si="58"/>
        <v>2.9206129999999999</v>
      </c>
      <c r="G733" s="17">
        <f t="shared" si="59"/>
        <v>0.13159100000000001</v>
      </c>
    </row>
    <row r="734" spans="5:7" x14ac:dyDescent="0.25">
      <c r="E734" s="16">
        <v>7.32</v>
      </c>
      <c r="F734" s="15">
        <f t="shared" si="58"/>
        <v>2.9230360000000002</v>
      </c>
      <c r="G734" s="17">
        <f t="shared" si="59"/>
        <v>0.13145199999999999</v>
      </c>
    </row>
    <row r="735" spans="5:7" x14ac:dyDescent="0.25">
      <c r="E735" s="16">
        <v>7.33</v>
      </c>
      <c r="F735" s="15">
        <f t="shared" ref="F735:F766" si="60">B$34+(B$35-B$34)*(($E735-$A$34)/($A$35-$A$34))</f>
        <v>2.925459</v>
      </c>
      <c r="G735" s="17">
        <f t="shared" ref="G735:G766" si="61">C$34+(C$35-C$34)*(($E735-$A$34)/($A$35-$A$34))</f>
        <v>0.13131299999999999</v>
      </c>
    </row>
    <row r="736" spans="5:7" x14ac:dyDescent="0.25">
      <c r="E736" s="16">
        <v>7.34</v>
      </c>
      <c r="F736" s="15">
        <f t="shared" si="60"/>
        <v>2.9278819999999999</v>
      </c>
      <c r="G736" s="17">
        <f t="shared" si="61"/>
        <v>0.13117399999999999</v>
      </c>
    </row>
    <row r="737" spans="5:7" x14ac:dyDescent="0.25">
      <c r="E737" s="16">
        <v>7.35</v>
      </c>
      <c r="F737" s="15">
        <f t="shared" si="60"/>
        <v>2.9303049999999997</v>
      </c>
      <c r="G737" s="17">
        <f t="shared" si="61"/>
        <v>0.13103500000000001</v>
      </c>
    </row>
    <row r="738" spans="5:7" x14ac:dyDescent="0.25">
      <c r="E738" s="16">
        <v>7.36</v>
      </c>
      <c r="F738" s="15">
        <f t="shared" si="60"/>
        <v>2.932728</v>
      </c>
      <c r="G738" s="17">
        <f t="shared" si="61"/>
        <v>0.13089599999999998</v>
      </c>
    </row>
    <row r="739" spans="5:7" x14ac:dyDescent="0.25">
      <c r="E739" s="16">
        <v>7.37</v>
      </c>
      <c r="F739" s="15">
        <f t="shared" si="60"/>
        <v>2.9351509999999998</v>
      </c>
      <c r="G739" s="17">
        <f t="shared" si="61"/>
        <v>0.13075699999999998</v>
      </c>
    </row>
    <row r="740" spans="5:7" x14ac:dyDescent="0.25">
      <c r="E740" s="16">
        <v>7.38</v>
      </c>
      <c r="F740" s="15">
        <f t="shared" si="60"/>
        <v>2.9375740000000001</v>
      </c>
      <c r="G740" s="17">
        <f t="shared" si="61"/>
        <v>0.13061799999999998</v>
      </c>
    </row>
    <row r="741" spans="5:7" x14ac:dyDescent="0.25">
      <c r="E741" s="16">
        <v>7.39</v>
      </c>
      <c r="F741" s="15">
        <f t="shared" si="60"/>
        <v>2.939997</v>
      </c>
      <c r="G741" s="17">
        <f t="shared" si="61"/>
        <v>0.13047900000000001</v>
      </c>
    </row>
    <row r="742" spans="5:7" x14ac:dyDescent="0.25">
      <c r="E742" s="16">
        <v>7.4</v>
      </c>
      <c r="F742" s="15">
        <f t="shared" si="60"/>
        <v>2.9424200000000003</v>
      </c>
      <c r="G742" s="17">
        <f t="shared" si="61"/>
        <v>0.13033999999999998</v>
      </c>
    </row>
    <row r="743" spans="5:7" x14ac:dyDescent="0.25">
      <c r="E743" s="16">
        <v>7.41</v>
      </c>
      <c r="F743" s="15">
        <f t="shared" si="60"/>
        <v>2.9448430000000001</v>
      </c>
      <c r="G743" s="17">
        <f t="shared" si="61"/>
        <v>0.13020099999999998</v>
      </c>
    </row>
    <row r="744" spans="5:7" x14ac:dyDescent="0.25">
      <c r="E744" s="16">
        <v>7.42</v>
      </c>
      <c r="F744" s="15">
        <f t="shared" si="60"/>
        <v>2.9472659999999999</v>
      </c>
      <c r="G744" s="17">
        <f t="shared" si="61"/>
        <v>0.13006199999999998</v>
      </c>
    </row>
    <row r="745" spans="5:7" x14ac:dyDescent="0.25">
      <c r="E745" s="16">
        <v>7.43</v>
      </c>
      <c r="F745" s="15">
        <f t="shared" si="60"/>
        <v>2.9496889999999998</v>
      </c>
      <c r="G745" s="17">
        <f t="shared" si="61"/>
        <v>0.12992300000000001</v>
      </c>
    </row>
    <row r="746" spans="5:7" x14ac:dyDescent="0.25">
      <c r="E746" s="16">
        <v>7.44</v>
      </c>
      <c r="F746" s="15">
        <f t="shared" si="60"/>
        <v>2.9521120000000001</v>
      </c>
      <c r="G746" s="17">
        <f t="shared" si="61"/>
        <v>0.12978399999999998</v>
      </c>
    </row>
    <row r="747" spans="5:7" x14ac:dyDescent="0.25">
      <c r="E747" s="16">
        <v>7.45</v>
      </c>
      <c r="F747" s="15">
        <f t="shared" si="60"/>
        <v>2.9545349999999999</v>
      </c>
      <c r="G747" s="17">
        <f t="shared" si="61"/>
        <v>0.12964499999999998</v>
      </c>
    </row>
    <row r="748" spans="5:7" x14ac:dyDescent="0.25">
      <c r="E748" s="16">
        <v>7.46</v>
      </c>
      <c r="F748" s="15">
        <f t="shared" si="60"/>
        <v>2.9569580000000002</v>
      </c>
      <c r="G748" s="17">
        <f t="shared" si="61"/>
        <v>0.12950599999999998</v>
      </c>
    </row>
    <row r="749" spans="5:7" x14ac:dyDescent="0.25">
      <c r="E749" s="16">
        <v>7.47</v>
      </c>
      <c r="F749" s="15">
        <f t="shared" si="60"/>
        <v>2.959381</v>
      </c>
      <c r="G749" s="17">
        <f t="shared" si="61"/>
        <v>0.12936700000000001</v>
      </c>
    </row>
    <row r="750" spans="5:7" x14ac:dyDescent="0.25">
      <c r="E750" s="16">
        <v>7.48</v>
      </c>
      <c r="F750" s="15">
        <f t="shared" si="60"/>
        <v>2.9618039999999999</v>
      </c>
      <c r="G750" s="17">
        <f t="shared" si="61"/>
        <v>0.12922799999999998</v>
      </c>
    </row>
    <row r="751" spans="5:7" x14ac:dyDescent="0.25">
      <c r="E751" s="16">
        <v>7.49</v>
      </c>
      <c r="F751" s="15">
        <f t="shared" si="60"/>
        <v>2.9642270000000002</v>
      </c>
      <c r="G751" s="17">
        <f t="shared" si="61"/>
        <v>0.12908899999999998</v>
      </c>
    </row>
    <row r="752" spans="5:7" x14ac:dyDescent="0.25">
      <c r="E752" s="16">
        <v>7.5</v>
      </c>
      <c r="F752" s="15">
        <f t="shared" si="60"/>
        <v>2.96665</v>
      </c>
      <c r="G752" s="17">
        <f t="shared" si="61"/>
        <v>0.12895000000000001</v>
      </c>
    </row>
    <row r="753" spans="5:7" x14ac:dyDescent="0.25">
      <c r="E753" s="16">
        <v>7.51</v>
      </c>
      <c r="F753" s="15">
        <f t="shared" si="60"/>
        <v>2.9690729999999999</v>
      </c>
      <c r="G753" s="17">
        <f t="shared" si="61"/>
        <v>0.12881100000000001</v>
      </c>
    </row>
    <row r="754" spans="5:7" x14ac:dyDescent="0.25">
      <c r="E754" s="16">
        <v>7.52</v>
      </c>
      <c r="F754" s="15">
        <f t="shared" si="60"/>
        <v>2.9714960000000001</v>
      </c>
      <c r="G754" s="17">
        <f t="shared" si="61"/>
        <v>0.12867200000000001</v>
      </c>
    </row>
    <row r="755" spans="5:7" x14ac:dyDescent="0.25">
      <c r="E755" s="16">
        <v>7.53</v>
      </c>
      <c r="F755" s="15">
        <f t="shared" si="60"/>
        <v>2.973919</v>
      </c>
      <c r="G755" s="17">
        <f t="shared" si="61"/>
        <v>0.12853299999999998</v>
      </c>
    </row>
    <row r="756" spans="5:7" x14ac:dyDescent="0.25">
      <c r="E756" s="16">
        <v>7.54</v>
      </c>
      <c r="F756" s="15">
        <f t="shared" si="60"/>
        <v>2.9763419999999998</v>
      </c>
      <c r="G756" s="17">
        <f t="shared" si="61"/>
        <v>0.12839400000000001</v>
      </c>
    </row>
    <row r="757" spans="5:7" x14ac:dyDescent="0.25">
      <c r="E757" s="16">
        <v>7.55</v>
      </c>
      <c r="F757" s="15">
        <f t="shared" si="60"/>
        <v>2.9787650000000001</v>
      </c>
      <c r="G757" s="17">
        <f t="shared" si="61"/>
        <v>0.12825500000000001</v>
      </c>
    </row>
    <row r="758" spans="5:7" x14ac:dyDescent="0.25">
      <c r="E758" s="16">
        <v>7.56</v>
      </c>
      <c r="F758" s="15">
        <f t="shared" si="60"/>
        <v>2.9811879999999999</v>
      </c>
      <c r="G758" s="17">
        <f t="shared" si="61"/>
        <v>0.12811600000000001</v>
      </c>
    </row>
    <row r="759" spans="5:7" x14ac:dyDescent="0.25">
      <c r="E759" s="16">
        <v>7.57</v>
      </c>
      <c r="F759" s="15">
        <f t="shared" si="60"/>
        <v>2.9836110000000002</v>
      </c>
      <c r="G759" s="17">
        <f t="shared" si="61"/>
        <v>0.12797699999999998</v>
      </c>
    </row>
    <row r="760" spans="5:7" x14ac:dyDescent="0.25">
      <c r="E760" s="16">
        <v>7.58</v>
      </c>
      <c r="F760" s="15">
        <f t="shared" si="60"/>
        <v>2.9860340000000001</v>
      </c>
      <c r="G760" s="17">
        <f t="shared" si="61"/>
        <v>0.12783800000000001</v>
      </c>
    </row>
    <row r="761" spans="5:7" x14ac:dyDescent="0.25">
      <c r="E761" s="16">
        <v>7.59</v>
      </c>
      <c r="F761" s="15">
        <f t="shared" si="60"/>
        <v>2.9884569999999999</v>
      </c>
      <c r="G761" s="17">
        <f t="shared" si="61"/>
        <v>0.12769900000000001</v>
      </c>
    </row>
    <row r="762" spans="5:7" x14ac:dyDescent="0.25">
      <c r="E762" s="16">
        <v>7.6</v>
      </c>
      <c r="F762" s="15">
        <f t="shared" si="60"/>
        <v>2.9908799999999998</v>
      </c>
      <c r="G762" s="17">
        <f t="shared" si="61"/>
        <v>0.12756000000000001</v>
      </c>
    </row>
    <row r="763" spans="5:7" x14ac:dyDescent="0.25">
      <c r="E763" s="16">
        <v>7.61</v>
      </c>
      <c r="F763" s="15">
        <f t="shared" si="60"/>
        <v>2.993303</v>
      </c>
      <c r="G763" s="17">
        <f t="shared" si="61"/>
        <v>0.12742099999999998</v>
      </c>
    </row>
    <row r="764" spans="5:7" x14ac:dyDescent="0.25">
      <c r="E764" s="16">
        <v>7.62</v>
      </c>
      <c r="F764" s="15">
        <f t="shared" si="60"/>
        <v>2.9957259999999999</v>
      </c>
      <c r="G764" s="17">
        <f t="shared" si="61"/>
        <v>0.12728200000000001</v>
      </c>
    </row>
    <row r="765" spans="5:7" x14ac:dyDescent="0.25">
      <c r="E765" s="16">
        <v>7.63</v>
      </c>
      <c r="F765" s="15">
        <f t="shared" si="60"/>
        <v>2.9981490000000002</v>
      </c>
      <c r="G765" s="17">
        <f t="shared" si="61"/>
        <v>0.12714300000000001</v>
      </c>
    </row>
    <row r="766" spans="5:7" x14ac:dyDescent="0.25">
      <c r="E766" s="16">
        <v>7.64</v>
      </c>
      <c r="F766" s="15">
        <f t="shared" si="60"/>
        <v>3.000572</v>
      </c>
      <c r="G766" s="17">
        <f t="shared" si="61"/>
        <v>0.12700400000000001</v>
      </c>
    </row>
    <row r="767" spans="5:7" x14ac:dyDescent="0.25">
      <c r="E767" s="16">
        <v>7.65</v>
      </c>
      <c r="F767" s="15">
        <f t="shared" ref="F767:F802" si="62">B$34+(B$35-B$34)*(($E767-$A$34)/($A$35-$A$34))</f>
        <v>3.0029950000000003</v>
      </c>
      <c r="G767" s="17">
        <f t="shared" ref="G767:G802" si="63">C$34+(C$35-C$34)*(($E767-$A$34)/($A$35-$A$34))</f>
        <v>0.12686500000000001</v>
      </c>
    </row>
    <row r="768" spans="5:7" x14ac:dyDescent="0.25">
      <c r="E768" s="16">
        <v>7.66</v>
      </c>
      <c r="F768" s="15">
        <f t="shared" si="62"/>
        <v>3.0054180000000001</v>
      </c>
      <c r="G768" s="17">
        <f t="shared" si="63"/>
        <v>0.12672600000000001</v>
      </c>
    </row>
    <row r="769" spans="5:7" x14ac:dyDescent="0.25">
      <c r="E769" s="16">
        <v>7.67</v>
      </c>
      <c r="F769" s="15">
        <f t="shared" si="62"/>
        <v>3.007841</v>
      </c>
      <c r="G769" s="17">
        <f t="shared" si="63"/>
        <v>0.12658700000000001</v>
      </c>
    </row>
    <row r="770" spans="5:7" x14ac:dyDescent="0.25">
      <c r="E770" s="16">
        <v>7.68</v>
      </c>
      <c r="F770" s="15">
        <f t="shared" si="62"/>
        <v>3.0102639999999998</v>
      </c>
      <c r="G770" s="17">
        <f t="shared" si="63"/>
        <v>0.126448</v>
      </c>
    </row>
    <row r="771" spans="5:7" x14ac:dyDescent="0.25">
      <c r="E771" s="16">
        <v>7.69</v>
      </c>
      <c r="F771" s="15">
        <f t="shared" si="62"/>
        <v>3.0126870000000001</v>
      </c>
      <c r="G771" s="17">
        <f t="shared" si="63"/>
        <v>0.126309</v>
      </c>
    </row>
    <row r="772" spans="5:7" x14ac:dyDescent="0.25">
      <c r="E772" s="16">
        <v>7.7</v>
      </c>
      <c r="F772" s="15">
        <f t="shared" si="62"/>
        <v>3.01511</v>
      </c>
      <c r="G772" s="17">
        <f t="shared" si="63"/>
        <v>0.12617</v>
      </c>
    </row>
    <row r="773" spans="5:7" x14ac:dyDescent="0.25">
      <c r="E773" s="16">
        <v>7.71</v>
      </c>
      <c r="F773" s="15">
        <f t="shared" si="62"/>
        <v>3.0175330000000002</v>
      </c>
      <c r="G773" s="17">
        <f t="shared" si="63"/>
        <v>0.126031</v>
      </c>
    </row>
    <row r="774" spans="5:7" x14ac:dyDescent="0.25">
      <c r="E774" s="16">
        <v>7.72</v>
      </c>
      <c r="F774" s="15">
        <f t="shared" si="62"/>
        <v>3.0199560000000001</v>
      </c>
      <c r="G774" s="17">
        <f t="shared" si="63"/>
        <v>0.125892</v>
      </c>
    </row>
    <row r="775" spans="5:7" x14ac:dyDescent="0.25">
      <c r="E775" s="16">
        <v>7.73</v>
      </c>
      <c r="F775" s="15">
        <f t="shared" si="62"/>
        <v>3.0223789999999999</v>
      </c>
      <c r="G775" s="17">
        <f t="shared" si="63"/>
        <v>0.125753</v>
      </c>
    </row>
    <row r="776" spans="5:7" x14ac:dyDescent="0.25">
      <c r="E776" s="16">
        <v>7.74</v>
      </c>
      <c r="F776" s="15">
        <f t="shared" si="62"/>
        <v>3.0248020000000002</v>
      </c>
      <c r="G776" s="17">
        <f t="shared" si="63"/>
        <v>0.125614</v>
      </c>
    </row>
    <row r="777" spans="5:7" x14ac:dyDescent="0.25">
      <c r="E777" s="16">
        <v>7.75</v>
      </c>
      <c r="F777" s="15">
        <f t="shared" si="62"/>
        <v>3.0272250000000001</v>
      </c>
      <c r="G777" s="17">
        <f t="shared" si="63"/>
        <v>0.125475</v>
      </c>
    </row>
    <row r="778" spans="5:7" x14ac:dyDescent="0.25">
      <c r="E778" s="16">
        <v>7.76</v>
      </c>
      <c r="F778" s="15">
        <f t="shared" si="62"/>
        <v>3.0296479999999999</v>
      </c>
      <c r="G778" s="17">
        <f t="shared" si="63"/>
        <v>0.125336</v>
      </c>
    </row>
    <row r="779" spans="5:7" x14ac:dyDescent="0.25">
      <c r="E779" s="16">
        <v>7.77</v>
      </c>
      <c r="F779" s="15">
        <f t="shared" si="62"/>
        <v>3.0320710000000002</v>
      </c>
      <c r="G779" s="17">
        <f t="shared" si="63"/>
        <v>0.125197</v>
      </c>
    </row>
    <row r="780" spans="5:7" x14ac:dyDescent="0.25">
      <c r="E780" s="16">
        <v>7.78</v>
      </c>
      <c r="F780" s="15">
        <f t="shared" si="62"/>
        <v>3.034494</v>
      </c>
      <c r="G780" s="17">
        <f t="shared" si="63"/>
        <v>0.125058</v>
      </c>
    </row>
    <row r="781" spans="5:7" x14ac:dyDescent="0.25">
      <c r="E781" s="16">
        <v>7.79</v>
      </c>
      <c r="F781" s="15">
        <f t="shared" si="62"/>
        <v>3.0369169999999999</v>
      </c>
      <c r="G781" s="17">
        <f t="shared" si="63"/>
        <v>0.124919</v>
      </c>
    </row>
    <row r="782" spans="5:7" x14ac:dyDescent="0.25">
      <c r="E782" s="16">
        <v>7.8</v>
      </c>
      <c r="F782" s="15">
        <f t="shared" si="62"/>
        <v>3.0393400000000002</v>
      </c>
      <c r="G782" s="17">
        <f t="shared" si="63"/>
        <v>0.12478</v>
      </c>
    </row>
    <row r="783" spans="5:7" x14ac:dyDescent="0.25">
      <c r="E783" s="16">
        <v>7.81</v>
      </c>
      <c r="F783" s="15">
        <f t="shared" si="62"/>
        <v>3.041763</v>
      </c>
      <c r="G783" s="17">
        <f t="shared" si="63"/>
        <v>0.124641</v>
      </c>
    </row>
    <row r="784" spans="5:7" x14ac:dyDescent="0.25">
      <c r="E784" s="16">
        <v>7.82</v>
      </c>
      <c r="F784" s="15">
        <f t="shared" si="62"/>
        <v>3.0441860000000003</v>
      </c>
      <c r="G784" s="17">
        <f t="shared" si="63"/>
        <v>0.12450199999999999</v>
      </c>
    </row>
    <row r="785" spans="5:7" x14ac:dyDescent="0.25">
      <c r="E785" s="16">
        <v>7.83</v>
      </c>
      <c r="F785" s="15">
        <f t="shared" si="62"/>
        <v>3.0466090000000001</v>
      </c>
      <c r="G785" s="17">
        <f t="shared" si="63"/>
        <v>0.124363</v>
      </c>
    </row>
    <row r="786" spans="5:7" x14ac:dyDescent="0.25">
      <c r="E786" s="16">
        <v>7.84</v>
      </c>
      <c r="F786" s="15">
        <f t="shared" si="62"/>
        <v>3.049032</v>
      </c>
      <c r="G786" s="17">
        <f t="shared" si="63"/>
        <v>0.124224</v>
      </c>
    </row>
    <row r="787" spans="5:7" x14ac:dyDescent="0.25">
      <c r="E787" s="16">
        <v>7.85</v>
      </c>
      <c r="F787" s="15">
        <f t="shared" si="62"/>
        <v>3.0514549999999998</v>
      </c>
      <c r="G787" s="17">
        <f t="shared" si="63"/>
        <v>0.124085</v>
      </c>
    </row>
    <row r="788" spans="5:7" x14ac:dyDescent="0.25">
      <c r="E788" s="16">
        <v>7.86</v>
      </c>
      <c r="F788" s="15">
        <f t="shared" si="62"/>
        <v>3.0538780000000001</v>
      </c>
      <c r="G788" s="17">
        <f t="shared" si="63"/>
        <v>0.12394599999999999</v>
      </c>
    </row>
    <row r="789" spans="5:7" x14ac:dyDescent="0.25">
      <c r="E789" s="16">
        <v>7.87</v>
      </c>
      <c r="F789" s="15">
        <f t="shared" si="62"/>
        <v>3.0563009999999999</v>
      </c>
      <c r="G789" s="17">
        <f t="shared" si="63"/>
        <v>0.123807</v>
      </c>
    </row>
    <row r="790" spans="5:7" x14ac:dyDescent="0.25">
      <c r="E790" s="16">
        <v>7.88</v>
      </c>
      <c r="F790" s="15">
        <f t="shared" si="62"/>
        <v>3.0587240000000002</v>
      </c>
      <c r="G790" s="17">
        <f t="shared" si="63"/>
        <v>0.123668</v>
      </c>
    </row>
    <row r="791" spans="5:7" x14ac:dyDescent="0.25">
      <c r="E791" s="16">
        <v>7.89</v>
      </c>
      <c r="F791" s="15">
        <f t="shared" si="62"/>
        <v>3.0611470000000001</v>
      </c>
      <c r="G791" s="17">
        <f t="shared" si="63"/>
        <v>0.123529</v>
      </c>
    </row>
    <row r="792" spans="5:7" x14ac:dyDescent="0.25">
      <c r="E792" s="16">
        <v>7.9</v>
      </c>
      <c r="F792" s="15">
        <f t="shared" si="62"/>
        <v>3.0635700000000003</v>
      </c>
      <c r="G792" s="17">
        <f t="shared" si="63"/>
        <v>0.12339</v>
      </c>
    </row>
    <row r="793" spans="5:7" x14ac:dyDescent="0.25">
      <c r="E793" s="16">
        <v>7.91</v>
      </c>
      <c r="F793" s="15">
        <f t="shared" si="62"/>
        <v>3.0659930000000002</v>
      </c>
      <c r="G793" s="17">
        <f t="shared" si="63"/>
        <v>0.123251</v>
      </c>
    </row>
    <row r="794" spans="5:7" x14ac:dyDescent="0.25">
      <c r="E794" s="16">
        <v>7.92</v>
      </c>
      <c r="F794" s="15">
        <f t="shared" si="62"/>
        <v>3.068416</v>
      </c>
      <c r="G794" s="17">
        <f t="shared" si="63"/>
        <v>0.123112</v>
      </c>
    </row>
    <row r="795" spans="5:7" x14ac:dyDescent="0.25">
      <c r="E795" s="16">
        <v>7.93</v>
      </c>
      <c r="F795" s="15">
        <f t="shared" si="62"/>
        <v>3.0708389999999999</v>
      </c>
      <c r="G795" s="17">
        <f t="shared" si="63"/>
        <v>0.122973</v>
      </c>
    </row>
    <row r="796" spans="5:7" x14ac:dyDescent="0.25">
      <c r="E796" s="16">
        <v>7.94</v>
      </c>
      <c r="F796" s="15">
        <f t="shared" si="62"/>
        <v>3.0732620000000002</v>
      </c>
      <c r="G796" s="17">
        <f t="shared" si="63"/>
        <v>0.122834</v>
      </c>
    </row>
    <row r="797" spans="5:7" x14ac:dyDescent="0.25">
      <c r="E797" s="16">
        <v>7.95</v>
      </c>
      <c r="F797" s="15">
        <f t="shared" si="62"/>
        <v>3.075685</v>
      </c>
      <c r="G797" s="17">
        <f t="shared" si="63"/>
        <v>0.122695</v>
      </c>
    </row>
    <row r="798" spans="5:7" x14ac:dyDescent="0.25">
      <c r="E798" s="16">
        <v>7.96</v>
      </c>
      <c r="F798" s="15">
        <f t="shared" si="62"/>
        <v>3.0781080000000003</v>
      </c>
      <c r="G798" s="17">
        <f t="shared" si="63"/>
        <v>0.122556</v>
      </c>
    </row>
    <row r="799" spans="5:7" x14ac:dyDescent="0.25">
      <c r="E799" s="16">
        <v>7.97</v>
      </c>
      <c r="F799" s="15">
        <f t="shared" si="62"/>
        <v>3.0805310000000001</v>
      </c>
      <c r="G799" s="17">
        <f t="shared" si="63"/>
        <v>0.122417</v>
      </c>
    </row>
    <row r="800" spans="5:7" x14ac:dyDescent="0.25">
      <c r="E800" s="16">
        <v>7.98</v>
      </c>
      <c r="F800" s="15">
        <f t="shared" si="62"/>
        <v>3.082954</v>
      </c>
      <c r="G800" s="17">
        <f t="shared" si="63"/>
        <v>0.122278</v>
      </c>
    </row>
    <row r="801" spans="5:7" x14ac:dyDescent="0.25">
      <c r="E801" s="16">
        <v>7.99</v>
      </c>
      <c r="F801" s="15">
        <f t="shared" si="62"/>
        <v>3.0853770000000003</v>
      </c>
      <c r="G801" s="17">
        <f t="shared" si="63"/>
        <v>0.122139</v>
      </c>
    </row>
    <row r="802" spans="5:7" x14ac:dyDescent="0.25">
      <c r="E802" s="16">
        <v>8</v>
      </c>
      <c r="F802" s="15">
        <f t="shared" si="62"/>
        <v>3.0878000000000001</v>
      </c>
      <c r="G802" s="17">
        <f t="shared" si="63"/>
        <v>0.122</v>
      </c>
    </row>
    <row r="803" spans="5:7" x14ac:dyDescent="0.25">
      <c r="E803" s="16">
        <v>8.01</v>
      </c>
      <c r="F803" s="15">
        <f t="shared" ref="F803:F834" si="64">B$35+(B$36-B$35)*(($E803-$A$35)/($A$36-$A$35))</f>
        <v>3.090236</v>
      </c>
      <c r="G803" s="17">
        <f t="shared" ref="G803:G834" si="65">C$35+(C$36-C$35)*(($E803-$A$35)/($A$36-$A$35))</f>
        <v>0.12188599999999999</v>
      </c>
    </row>
    <row r="804" spans="5:7" x14ac:dyDescent="0.25">
      <c r="E804" s="16">
        <v>8.02</v>
      </c>
      <c r="F804" s="15">
        <f t="shared" si="64"/>
        <v>3.0926719999999999</v>
      </c>
      <c r="G804" s="17">
        <f t="shared" si="65"/>
        <v>0.12177200000000001</v>
      </c>
    </row>
    <row r="805" spans="5:7" x14ac:dyDescent="0.25">
      <c r="E805" s="16">
        <v>8.0299999999999994</v>
      </c>
      <c r="F805" s="15">
        <f t="shared" si="64"/>
        <v>3.0951079999999997</v>
      </c>
      <c r="G805" s="17">
        <f t="shared" si="65"/>
        <v>0.121658</v>
      </c>
    </row>
    <row r="806" spans="5:7" x14ac:dyDescent="0.25">
      <c r="E806" s="16">
        <v>8.0399999999999991</v>
      </c>
      <c r="F806" s="15">
        <f t="shared" si="64"/>
        <v>3.0975440000000001</v>
      </c>
      <c r="G806" s="17">
        <f t="shared" si="65"/>
        <v>0.12154400000000001</v>
      </c>
    </row>
    <row r="807" spans="5:7" x14ac:dyDescent="0.25">
      <c r="E807" s="16">
        <v>8.0500000000000007</v>
      </c>
      <c r="F807" s="15">
        <f t="shared" si="64"/>
        <v>3.0999800000000004</v>
      </c>
      <c r="G807" s="17">
        <f t="shared" si="65"/>
        <v>0.12143</v>
      </c>
    </row>
    <row r="808" spans="5:7" x14ac:dyDescent="0.25">
      <c r="E808" s="16">
        <v>8.06</v>
      </c>
      <c r="F808" s="15">
        <f t="shared" si="64"/>
        <v>3.1024160000000003</v>
      </c>
      <c r="G808" s="17">
        <f t="shared" si="65"/>
        <v>0.12131599999999999</v>
      </c>
    </row>
    <row r="809" spans="5:7" x14ac:dyDescent="0.25">
      <c r="E809" s="16">
        <v>8.07</v>
      </c>
      <c r="F809" s="15">
        <f t="shared" si="64"/>
        <v>3.1048520000000002</v>
      </c>
      <c r="G809" s="17">
        <f t="shared" si="65"/>
        <v>0.12120199999999999</v>
      </c>
    </row>
    <row r="810" spans="5:7" x14ac:dyDescent="0.25">
      <c r="E810" s="16">
        <v>8.08</v>
      </c>
      <c r="F810" s="15">
        <f t="shared" si="64"/>
        <v>3.107288</v>
      </c>
      <c r="G810" s="17">
        <f t="shared" si="65"/>
        <v>0.121088</v>
      </c>
    </row>
    <row r="811" spans="5:7" x14ac:dyDescent="0.25">
      <c r="E811" s="16">
        <v>8.09</v>
      </c>
      <c r="F811" s="15">
        <f t="shared" si="64"/>
        <v>3.1097239999999999</v>
      </c>
      <c r="G811" s="17">
        <f t="shared" si="65"/>
        <v>0.120974</v>
      </c>
    </row>
    <row r="812" spans="5:7" x14ac:dyDescent="0.25">
      <c r="E812" s="16">
        <v>8.1</v>
      </c>
      <c r="F812" s="15">
        <f t="shared" si="64"/>
        <v>3.1121599999999998</v>
      </c>
      <c r="G812" s="17">
        <f t="shared" si="65"/>
        <v>0.12086</v>
      </c>
    </row>
    <row r="813" spans="5:7" x14ac:dyDescent="0.25">
      <c r="E813" s="16">
        <v>8.11</v>
      </c>
      <c r="F813" s="15">
        <f t="shared" si="64"/>
        <v>3.1145960000000001</v>
      </c>
      <c r="G813" s="17">
        <f t="shared" si="65"/>
        <v>0.12074600000000001</v>
      </c>
    </row>
    <row r="814" spans="5:7" x14ac:dyDescent="0.25">
      <c r="E814" s="16">
        <v>8.1199999999999992</v>
      </c>
      <c r="F814" s="15">
        <f t="shared" si="64"/>
        <v>3.117032</v>
      </c>
      <c r="G814" s="17">
        <f t="shared" si="65"/>
        <v>0.120632</v>
      </c>
    </row>
    <row r="815" spans="5:7" x14ac:dyDescent="0.25">
      <c r="E815" s="16">
        <v>8.1300000000000008</v>
      </c>
      <c r="F815" s="15">
        <f t="shared" si="64"/>
        <v>3.1194680000000004</v>
      </c>
      <c r="G815" s="17">
        <f t="shared" si="65"/>
        <v>0.12051799999999999</v>
      </c>
    </row>
    <row r="816" spans="5:7" x14ac:dyDescent="0.25">
      <c r="E816" s="16">
        <v>8.14</v>
      </c>
      <c r="F816" s="15">
        <f t="shared" si="64"/>
        <v>3.1219040000000002</v>
      </c>
      <c r="G816" s="17">
        <f t="shared" si="65"/>
        <v>0.120404</v>
      </c>
    </row>
    <row r="817" spans="5:7" x14ac:dyDescent="0.25">
      <c r="E817" s="16">
        <v>8.15</v>
      </c>
      <c r="F817" s="15">
        <f t="shared" si="64"/>
        <v>3.1243400000000001</v>
      </c>
      <c r="G817" s="17">
        <f t="shared" si="65"/>
        <v>0.12028999999999999</v>
      </c>
    </row>
    <row r="818" spans="5:7" x14ac:dyDescent="0.25">
      <c r="E818" s="16">
        <v>8.16</v>
      </c>
      <c r="F818" s="15">
        <f t="shared" si="64"/>
        <v>3.126776</v>
      </c>
      <c r="G818" s="17">
        <f t="shared" si="65"/>
        <v>0.12017599999999999</v>
      </c>
    </row>
    <row r="819" spans="5:7" x14ac:dyDescent="0.25">
      <c r="E819" s="16">
        <v>8.17</v>
      </c>
      <c r="F819" s="15">
        <f t="shared" si="64"/>
        <v>3.1292119999999999</v>
      </c>
      <c r="G819" s="17">
        <f t="shared" si="65"/>
        <v>0.120062</v>
      </c>
    </row>
    <row r="820" spans="5:7" x14ac:dyDescent="0.25">
      <c r="E820" s="16">
        <v>8.18</v>
      </c>
      <c r="F820" s="15">
        <f t="shared" si="64"/>
        <v>3.1316480000000002</v>
      </c>
      <c r="G820" s="17">
        <f t="shared" si="65"/>
        <v>0.119948</v>
      </c>
    </row>
    <row r="821" spans="5:7" x14ac:dyDescent="0.25">
      <c r="E821" s="16">
        <v>8.19</v>
      </c>
      <c r="F821" s="15">
        <f t="shared" si="64"/>
        <v>3.1340840000000001</v>
      </c>
      <c r="G821" s="17">
        <f t="shared" si="65"/>
        <v>0.11983400000000001</v>
      </c>
    </row>
    <row r="822" spans="5:7" x14ac:dyDescent="0.25">
      <c r="E822" s="16">
        <v>8.1999999999999993</v>
      </c>
      <c r="F822" s="15">
        <f t="shared" si="64"/>
        <v>3.13652</v>
      </c>
      <c r="G822" s="17">
        <f t="shared" si="65"/>
        <v>0.11972000000000001</v>
      </c>
    </row>
    <row r="823" spans="5:7" x14ac:dyDescent="0.25">
      <c r="E823" s="16">
        <v>8.2100000000000009</v>
      </c>
      <c r="F823" s="15">
        <f t="shared" si="64"/>
        <v>3.1389560000000003</v>
      </c>
      <c r="G823" s="17">
        <f t="shared" si="65"/>
        <v>0.11960599999999999</v>
      </c>
    </row>
    <row r="824" spans="5:7" x14ac:dyDescent="0.25">
      <c r="E824" s="16">
        <v>8.2200000000000006</v>
      </c>
      <c r="F824" s="15">
        <f t="shared" si="64"/>
        <v>3.1413920000000002</v>
      </c>
      <c r="G824" s="17">
        <f t="shared" si="65"/>
        <v>0.11949199999999999</v>
      </c>
    </row>
    <row r="825" spans="5:7" x14ac:dyDescent="0.25">
      <c r="E825" s="16">
        <v>8.23</v>
      </c>
      <c r="F825" s="15">
        <f t="shared" si="64"/>
        <v>3.1438280000000001</v>
      </c>
      <c r="G825" s="17">
        <f t="shared" si="65"/>
        <v>0.119378</v>
      </c>
    </row>
    <row r="826" spans="5:7" x14ac:dyDescent="0.25">
      <c r="E826" s="16">
        <v>8.24</v>
      </c>
      <c r="F826" s="15">
        <f t="shared" si="64"/>
        <v>3.1462639999999999</v>
      </c>
      <c r="G826" s="17">
        <f t="shared" si="65"/>
        <v>0.119264</v>
      </c>
    </row>
    <row r="827" spans="5:7" x14ac:dyDescent="0.25">
      <c r="E827" s="16">
        <v>8.25</v>
      </c>
      <c r="F827" s="15">
        <f t="shared" si="64"/>
        <v>3.1486999999999998</v>
      </c>
      <c r="G827" s="17">
        <f t="shared" si="65"/>
        <v>0.11915000000000001</v>
      </c>
    </row>
    <row r="828" spans="5:7" x14ac:dyDescent="0.25">
      <c r="E828" s="16">
        <v>8.26</v>
      </c>
      <c r="F828" s="15">
        <f t="shared" si="64"/>
        <v>3.1511360000000002</v>
      </c>
      <c r="G828" s="17">
        <f t="shared" si="65"/>
        <v>0.119036</v>
      </c>
    </row>
    <row r="829" spans="5:7" x14ac:dyDescent="0.25">
      <c r="E829" s="16">
        <v>8.27</v>
      </c>
      <c r="F829" s="15">
        <f t="shared" si="64"/>
        <v>3.153572</v>
      </c>
      <c r="G829" s="17">
        <f t="shared" si="65"/>
        <v>0.118922</v>
      </c>
    </row>
    <row r="830" spans="5:7" x14ac:dyDescent="0.25">
      <c r="E830" s="16">
        <v>8.2799999999999994</v>
      </c>
      <c r="F830" s="15">
        <f t="shared" si="64"/>
        <v>3.1560079999999999</v>
      </c>
      <c r="G830" s="17">
        <f t="shared" si="65"/>
        <v>0.11880800000000001</v>
      </c>
    </row>
    <row r="831" spans="5:7" x14ac:dyDescent="0.25">
      <c r="E831" s="16">
        <v>8.2899999999999991</v>
      </c>
      <c r="F831" s="15">
        <f t="shared" si="64"/>
        <v>3.1584439999999998</v>
      </c>
      <c r="G831" s="17">
        <f t="shared" si="65"/>
        <v>0.11869400000000001</v>
      </c>
    </row>
    <row r="832" spans="5:7" x14ac:dyDescent="0.25">
      <c r="E832" s="16">
        <v>8.3000000000000007</v>
      </c>
      <c r="F832" s="15">
        <f t="shared" si="64"/>
        <v>3.1608800000000001</v>
      </c>
      <c r="G832" s="17">
        <f t="shared" si="65"/>
        <v>0.11857999999999999</v>
      </c>
    </row>
    <row r="833" spans="5:7" x14ac:dyDescent="0.25">
      <c r="E833" s="16">
        <v>8.31</v>
      </c>
      <c r="F833" s="15">
        <f t="shared" si="64"/>
        <v>3.163316</v>
      </c>
      <c r="G833" s="17">
        <f t="shared" si="65"/>
        <v>0.11846599999999999</v>
      </c>
    </row>
    <row r="834" spans="5:7" x14ac:dyDescent="0.25">
      <c r="E834" s="16">
        <v>8.32</v>
      </c>
      <c r="F834" s="15">
        <f t="shared" si="64"/>
        <v>3.1657519999999999</v>
      </c>
      <c r="G834" s="17">
        <f t="shared" si="65"/>
        <v>0.118352</v>
      </c>
    </row>
    <row r="835" spans="5:7" x14ac:dyDescent="0.25">
      <c r="E835" s="16">
        <v>8.33</v>
      </c>
      <c r="F835" s="15">
        <f t="shared" ref="F835:F866" si="66">B$35+(B$36-B$35)*(($E835-$A$35)/($A$36-$A$35))</f>
        <v>3.1681880000000002</v>
      </c>
      <c r="G835" s="17">
        <f t="shared" ref="G835:G866" si="67">C$35+(C$36-C$35)*(($E835-$A$35)/($A$36-$A$35))</f>
        <v>0.118238</v>
      </c>
    </row>
    <row r="836" spans="5:7" x14ac:dyDescent="0.25">
      <c r="E836" s="16">
        <v>8.34</v>
      </c>
      <c r="F836" s="15">
        <f t="shared" si="66"/>
        <v>3.1706240000000001</v>
      </c>
      <c r="G836" s="17">
        <f t="shared" si="67"/>
        <v>0.11812400000000001</v>
      </c>
    </row>
    <row r="837" spans="5:7" x14ac:dyDescent="0.25">
      <c r="E837" s="16">
        <v>8.35</v>
      </c>
      <c r="F837" s="15">
        <f t="shared" si="66"/>
        <v>3.17306</v>
      </c>
      <c r="G837" s="17">
        <f t="shared" si="67"/>
        <v>0.11801</v>
      </c>
    </row>
    <row r="838" spans="5:7" x14ac:dyDescent="0.25">
      <c r="E838" s="16">
        <v>8.36</v>
      </c>
      <c r="F838" s="15">
        <f t="shared" si="66"/>
        <v>3.1754959999999999</v>
      </c>
      <c r="G838" s="17">
        <f t="shared" si="67"/>
        <v>0.117896</v>
      </c>
    </row>
    <row r="839" spans="5:7" x14ac:dyDescent="0.25">
      <c r="E839" s="16">
        <v>8.3699999999999992</v>
      </c>
      <c r="F839" s="15">
        <f t="shared" si="66"/>
        <v>3.1779319999999998</v>
      </c>
      <c r="G839" s="17">
        <f t="shared" si="67"/>
        <v>0.11778200000000001</v>
      </c>
    </row>
    <row r="840" spans="5:7" x14ac:dyDescent="0.25">
      <c r="E840" s="16">
        <v>8.3800000000000008</v>
      </c>
      <c r="F840" s="15">
        <f t="shared" si="66"/>
        <v>3.1803680000000001</v>
      </c>
      <c r="G840" s="17">
        <f t="shared" si="67"/>
        <v>0.11766799999999999</v>
      </c>
    </row>
    <row r="841" spans="5:7" x14ac:dyDescent="0.25">
      <c r="E841" s="16">
        <v>8.39</v>
      </c>
      <c r="F841" s="15">
        <f t="shared" si="66"/>
        <v>3.182804</v>
      </c>
      <c r="G841" s="17">
        <f t="shared" si="67"/>
        <v>0.11755399999999999</v>
      </c>
    </row>
    <row r="842" spans="5:7" x14ac:dyDescent="0.25">
      <c r="E842" s="16">
        <v>8.4</v>
      </c>
      <c r="F842" s="15">
        <f t="shared" si="66"/>
        <v>3.1852400000000003</v>
      </c>
      <c r="G842" s="17">
        <f t="shared" si="67"/>
        <v>0.11743999999999999</v>
      </c>
    </row>
    <row r="843" spans="5:7" x14ac:dyDescent="0.25">
      <c r="E843" s="16">
        <v>8.41</v>
      </c>
      <c r="F843" s="15">
        <f t="shared" si="66"/>
        <v>3.1876760000000002</v>
      </c>
      <c r="G843" s="17">
        <f t="shared" si="67"/>
        <v>0.117326</v>
      </c>
    </row>
    <row r="844" spans="5:7" x14ac:dyDescent="0.25">
      <c r="E844" s="16">
        <v>8.42</v>
      </c>
      <c r="F844" s="15">
        <f t="shared" si="66"/>
        <v>3.1901120000000001</v>
      </c>
      <c r="G844" s="17">
        <f t="shared" si="67"/>
        <v>0.117212</v>
      </c>
    </row>
    <row r="845" spans="5:7" x14ac:dyDescent="0.25">
      <c r="E845" s="16">
        <v>8.43</v>
      </c>
      <c r="F845" s="15">
        <f t="shared" si="66"/>
        <v>3.1925479999999999</v>
      </c>
      <c r="G845" s="17">
        <f t="shared" si="67"/>
        <v>0.11709800000000001</v>
      </c>
    </row>
    <row r="846" spans="5:7" x14ac:dyDescent="0.25">
      <c r="E846" s="16">
        <v>8.44</v>
      </c>
      <c r="F846" s="15">
        <f t="shared" si="66"/>
        <v>3.1949839999999998</v>
      </c>
      <c r="G846" s="17">
        <f t="shared" si="67"/>
        <v>0.116984</v>
      </c>
    </row>
    <row r="847" spans="5:7" x14ac:dyDescent="0.25">
      <c r="E847" s="16">
        <v>8.4499999999999993</v>
      </c>
      <c r="F847" s="15">
        <f t="shared" si="66"/>
        <v>3.1974199999999997</v>
      </c>
      <c r="G847" s="17">
        <f t="shared" si="67"/>
        <v>0.11687</v>
      </c>
    </row>
    <row r="848" spans="5:7" x14ac:dyDescent="0.25">
      <c r="E848" s="16">
        <v>8.4600000000000009</v>
      </c>
      <c r="F848" s="15">
        <f t="shared" si="66"/>
        <v>3.199856</v>
      </c>
      <c r="G848" s="17">
        <f t="shared" si="67"/>
        <v>0.11675599999999998</v>
      </c>
    </row>
    <row r="849" spans="5:7" x14ac:dyDescent="0.25">
      <c r="E849" s="16">
        <v>8.4700000000000006</v>
      </c>
      <c r="F849" s="15">
        <f t="shared" si="66"/>
        <v>3.2022920000000004</v>
      </c>
      <c r="G849" s="17">
        <f t="shared" si="67"/>
        <v>0.116642</v>
      </c>
    </row>
    <row r="850" spans="5:7" x14ac:dyDescent="0.25">
      <c r="E850" s="16">
        <v>8.48</v>
      </c>
      <c r="F850" s="15">
        <f t="shared" si="66"/>
        <v>3.2047280000000002</v>
      </c>
      <c r="G850" s="17">
        <f t="shared" si="67"/>
        <v>0.11652799999999999</v>
      </c>
    </row>
    <row r="851" spans="5:7" x14ac:dyDescent="0.25">
      <c r="E851" s="16">
        <v>8.49</v>
      </c>
      <c r="F851" s="15">
        <f t="shared" si="66"/>
        <v>3.2071640000000001</v>
      </c>
      <c r="G851" s="17">
        <f t="shared" si="67"/>
        <v>0.116414</v>
      </c>
    </row>
    <row r="852" spans="5:7" x14ac:dyDescent="0.25">
      <c r="E852" s="16">
        <v>8.5</v>
      </c>
      <c r="F852" s="15">
        <f t="shared" si="66"/>
        <v>3.2096</v>
      </c>
      <c r="G852" s="17">
        <f t="shared" si="67"/>
        <v>0.1163</v>
      </c>
    </row>
    <row r="853" spans="5:7" x14ac:dyDescent="0.25">
      <c r="E853" s="16">
        <v>8.51</v>
      </c>
      <c r="F853" s="15">
        <f t="shared" si="66"/>
        <v>3.2120359999999999</v>
      </c>
      <c r="G853" s="17">
        <f t="shared" si="67"/>
        <v>0.116186</v>
      </c>
    </row>
    <row r="854" spans="5:7" x14ac:dyDescent="0.25">
      <c r="E854" s="16">
        <v>8.52</v>
      </c>
      <c r="F854" s="15">
        <f t="shared" si="66"/>
        <v>3.2144719999999998</v>
      </c>
      <c r="G854" s="17">
        <f t="shared" si="67"/>
        <v>0.11607200000000001</v>
      </c>
    </row>
    <row r="855" spans="5:7" x14ac:dyDescent="0.25">
      <c r="E855" s="16">
        <v>8.5299999999999994</v>
      </c>
      <c r="F855" s="15">
        <f t="shared" si="66"/>
        <v>3.2169079999999997</v>
      </c>
      <c r="G855" s="17">
        <f t="shared" si="67"/>
        <v>0.11595800000000001</v>
      </c>
    </row>
    <row r="856" spans="5:7" x14ac:dyDescent="0.25">
      <c r="E856" s="16">
        <v>8.5399999999999991</v>
      </c>
      <c r="F856" s="15">
        <f t="shared" si="66"/>
        <v>3.219344</v>
      </c>
      <c r="G856" s="17">
        <f t="shared" si="67"/>
        <v>0.11584400000000002</v>
      </c>
    </row>
    <row r="857" spans="5:7" x14ac:dyDescent="0.25">
      <c r="E857" s="16">
        <v>8.5500000000000007</v>
      </c>
      <c r="F857" s="15">
        <f t="shared" si="66"/>
        <v>3.2217800000000003</v>
      </c>
      <c r="G857" s="17">
        <f t="shared" si="67"/>
        <v>0.11573</v>
      </c>
    </row>
    <row r="858" spans="5:7" x14ac:dyDescent="0.25">
      <c r="E858" s="16">
        <v>8.56</v>
      </c>
      <c r="F858" s="15">
        <f t="shared" si="66"/>
        <v>3.2242160000000002</v>
      </c>
      <c r="G858" s="17">
        <f t="shared" si="67"/>
        <v>0.115616</v>
      </c>
    </row>
    <row r="859" spans="5:7" x14ac:dyDescent="0.25">
      <c r="E859" s="16">
        <v>8.57</v>
      </c>
      <c r="F859" s="15">
        <f t="shared" si="66"/>
        <v>3.2266520000000001</v>
      </c>
      <c r="G859" s="17">
        <f t="shared" si="67"/>
        <v>0.11550199999999999</v>
      </c>
    </row>
    <row r="860" spans="5:7" x14ac:dyDescent="0.25">
      <c r="E860" s="16">
        <v>8.58</v>
      </c>
      <c r="F860" s="15">
        <f t="shared" si="66"/>
        <v>3.229088</v>
      </c>
      <c r="G860" s="17">
        <f t="shared" si="67"/>
        <v>0.115388</v>
      </c>
    </row>
    <row r="861" spans="5:7" x14ac:dyDescent="0.25">
      <c r="E861" s="16">
        <v>8.59</v>
      </c>
      <c r="F861" s="15">
        <f t="shared" si="66"/>
        <v>3.2315239999999998</v>
      </c>
      <c r="G861" s="17">
        <f t="shared" si="67"/>
        <v>0.115274</v>
      </c>
    </row>
    <row r="862" spans="5:7" x14ac:dyDescent="0.25">
      <c r="E862" s="16">
        <v>8.6</v>
      </c>
      <c r="F862" s="15">
        <f t="shared" si="66"/>
        <v>3.2339599999999997</v>
      </c>
      <c r="G862" s="17">
        <f t="shared" si="67"/>
        <v>0.11516000000000001</v>
      </c>
    </row>
    <row r="863" spans="5:7" x14ac:dyDescent="0.25">
      <c r="E863" s="16">
        <v>8.61</v>
      </c>
      <c r="F863" s="15">
        <f t="shared" si="66"/>
        <v>3.2363960000000001</v>
      </c>
      <c r="G863" s="17">
        <f t="shared" si="67"/>
        <v>0.11504600000000001</v>
      </c>
    </row>
    <row r="864" spans="5:7" x14ac:dyDescent="0.25">
      <c r="E864" s="16">
        <v>8.6199999999999992</v>
      </c>
      <c r="F864" s="15">
        <f t="shared" si="66"/>
        <v>3.2388319999999999</v>
      </c>
      <c r="G864" s="17">
        <f t="shared" si="67"/>
        <v>0.11493200000000001</v>
      </c>
    </row>
    <row r="865" spans="5:7" x14ac:dyDescent="0.25">
      <c r="E865" s="16">
        <v>8.6300000000000008</v>
      </c>
      <c r="F865" s="15">
        <f t="shared" si="66"/>
        <v>3.2412680000000003</v>
      </c>
      <c r="G865" s="17">
        <f t="shared" si="67"/>
        <v>0.11481799999999999</v>
      </c>
    </row>
    <row r="866" spans="5:7" x14ac:dyDescent="0.25">
      <c r="E866" s="16">
        <v>8.64</v>
      </c>
      <c r="F866" s="15">
        <f t="shared" si="66"/>
        <v>3.2437040000000001</v>
      </c>
      <c r="G866" s="17">
        <f t="shared" si="67"/>
        <v>0.114704</v>
      </c>
    </row>
    <row r="867" spans="5:7" x14ac:dyDescent="0.25">
      <c r="E867" s="16">
        <v>8.65</v>
      </c>
      <c r="F867" s="15">
        <f t="shared" ref="F867:F902" si="68">B$35+(B$36-B$35)*(($E867-$A$35)/($A$36-$A$35))</f>
        <v>3.24614</v>
      </c>
      <c r="G867" s="17">
        <f t="shared" ref="G867:G902" si="69">C$35+(C$36-C$35)*(($E867-$A$35)/($A$36-$A$35))</f>
        <v>0.11459</v>
      </c>
    </row>
    <row r="868" spans="5:7" x14ac:dyDescent="0.25">
      <c r="E868" s="16">
        <v>8.66</v>
      </c>
      <c r="F868" s="15">
        <f t="shared" si="68"/>
        <v>3.2485759999999999</v>
      </c>
      <c r="G868" s="17">
        <f t="shared" si="69"/>
        <v>0.11447599999999999</v>
      </c>
    </row>
    <row r="869" spans="5:7" x14ac:dyDescent="0.25">
      <c r="E869" s="16">
        <v>8.67</v>
      </c>
      <c r="F869" s="15">
        <f t="shared" si="68"/>
        <v>3.2510119999999998</v>
      </c>
      <c r="G869" s="17">
        <f t="shared" si="69"/>
        <v>0.11436200000000001</v>
      </c>
    </row>
    <row r="870" spans="5:7" x14ac:dyDescent="0.25">
      <c r="E870" s="16">
        <v>8.68</v>
      </c>
      <c r="F870" s="15">
        <f t="shared" si="68"/>
        <v>3.2534479999999997</v>
      </c>
      <c r="G870" s="17">
        <f t="shared" si="69"/>
        <v>0.114248</v>
      </c>
    </row>
    <row r="871" spans="5:7" x14ac:dyDescent="0.25">
      <c r="E871" s="16">
        <v>8.69</v>
      </c>
      <c r="F871" s="15">
        <f t="shared" si="68"/>
        <v>3.255884</v>
      </c>
      <c r="G871" s="17">
        <f t="shared" si="69"/>
        <v>0.11413400000000001</v>
      </c>
    </row>
    <row r="872" spans="5:7" x14ac:dyDescent="0.25">
      <c r="E872" s="16">
        <v>8.6999999999999993</v>
      </c>
      <c r="F872" s="15">
        <f t="shared" si="68"/>
        <v>3.2583199999999999</v>
      </c>
      <c r="G872" s="17">
        <f t="shared" si="69"/>
        <v>0.11402000000000001</v>
      </c>
    </row>
    <row r="873" spans="5:7" x14ac:dyDescent="0.25">
      <c r="E873" s="16">
        <v>8.7100000000000009</v>
      </c>
      <c r="F873" s="15">
        <f t="shared" si="68"/>
        <v>3.2607560000000002</v>
      </c>
      <c r="G873" s="17">
        <f t="shared" si="69"/>
        <v>0.11390599999999999</v>
      </c>
    </row>
    <row r="874" spans="5:7" x14ac:dyDescent="0.25">
      <c r="E874" s="16">
        <v>8.7200000000000006</v>
      </c>
      <c r="F874" s="15">
        <f t="shared" si="68"/>
        <v>3.2631920000000001</v>
      </c>
      <c r="G874" s="17">
        <f t="shared" si="69"/>
        <v>0.11379199999999999</v>
      </c>
    </row>
    <row r="875" spans="5:7" x14ac:dyDescent="0.25">
      <c r="E875" s="16">
        <v>8.73</v>
      </c>
      <c r="F875" s="15">
        <f t="shared" si="68"/>
        <v>3.265628</v>
      </c>
      <c r="G875" s="17">
        <f t="shared" si="69"/>
        <v>0.113678</v>
      </c>
    </row>
    <row r="876" spans="5:7" x14ac:dyDescent="0.25">
      <c r="E876" s="16">
        <v>8.74</v>
      </c>
      <c r="F876" s="15">
        <f t="shared" si="68"/>
        <v>3.2680639999999999</v>
      </c>
      <c r="G876" s="17">
        <f t="shared" si="69"/>
        <v>0.113564</v>
      </c>
    </row>
    <row r="877" spans="5:7" x14ac:dyDescent="0.25">
      <c r="E877" s="16">
        <v>8.75</v>
      </c>
      <c r="F877" s="15">
        <f t="shared" si="68"/>
        <v>3.2705000000000002</v>
      </c>
      <c r="G877" s="17">
        <f t="shared" si="69"/>
        <v>0.11345</v>
      </c>
    </row>
    <row r="878" spans="5:7" x14ac:dyDescent="0.25">
      <c r="E878" s="16">
        <v>8.76</v>
      </c>
      <c r="F878" s="15">
        <f t="shared" si="68"/>
        <v>3.2729360000000001</v>
      </c>
      <c r="G878" s="17">
        <f t="shared" si="69"/>
        <v>0.11333600000000001</v>
      </c>
    </row>
    <row r="879" spans="5:7" x14ac:dyDescent="0.25">
      <c r="E879" s="16">
        <v>8.77</v>
      </c>
      <c r="F879" s="15">
        <f t="shared" si="68"/>
        <v>3.275372</v>
      </c>
      <c r="G879" s="17">
        <f t="shared" si="69"/>
        <v>0.113222</v>
      </c>
    </row>
    <row r="880" spans="5:7" x14ac:dyDescent="0.25">
      <c r="E880" s="16">
        <v>8.7799999999999994</v>
      </c>
      <c r="F880" s="15">
        <f t="shared" si="68"/>
        <v>3.2778079999999998</v>
      </c>
      <c r="G880" s="17">
        <f t="shared" si="69"/>
        <v>0.11310800000000001</v>
      </c>
    </row>
    <row r="881" spans="5:7" x14ac:dyDescent="0.25">
      <c r="E881" s="16">
        <v>8.7899999999999991</v>
      </c>
      <c r="F881" s="15">
        <f t="shared" si="68"/>
        <v>3.2802439999999997</v>
      </c>
      <c r="G881" s="17">
        <f t="shared" si="69"/>
        <v>0.11299400000000001</v>
      </c>
    </row>
    <row r="882" spans="5:7" x14ac:dyDescent="0.25">
      <c r="E882" s="16">
        <v>8.8000000000000007</v>
      </c>
      <c r="F882" s="15">
        <f t="shared" si="68"/>
        <v>3.28268</v>
      </c>
      <c r="G882" s="17">
        <f t="shared" si="69"/>
        <v>0.11287999999999999</v>
      </c>
    </row>
    <row r="883" spans="5:7" x14ac:dyDescent="0.25">
      <c r="E883" s="16">
        <v>8.81</v>
      </c>
      <c r="F883" s="15">
        <f t="shared" si="68"/>
        <v>3.2851159999999999</v>
      </c>
      <c r="G883" s="17">
        <f t="shared" si="69"/>
        <v>0.11276599999999999</v>
      </c>
    </row>
    <row r="884" spans="5:7" x14ac:dyDescent="0.25">
      <c r="E884" s="16">
        <v>8.82</v>
      </c>
      <c r="F884" s="15">
        <f t="shared" si="68"/>
        <v>3.2875519999999998</v>
      </c>
      <c r="G884" s="17">
        <f t="shared" si="69"/>
        <v>0.112652</v>
      </c>
    </row>
    <row r="885" spans="5:7" x14ac:dyDescent="0.25">
      <c r="E885" s="16">
        <v>8.83</v>
      </c>
      <c r="F885" s="15">
        <f t="shared" si="68"/>
        <v>3.2899880000000001</v>
      </c>
      <c r="G885" s="17">
        <f t="shared" si="69"/>
        <v>0.112538</v>
      </c>
    </row>
    <row r="886" spans="5:7" x14ac:dyDescent="0.25">
      <c r="E886" s="16">
        <v>8.84</v>
      </c>
      <c r="F886" s="15">
        <f t="shared" si="68"/>
        <v>3.292424</v>
      </c>
      <c r="G886" s="17">
        <f t="shared" si="69"/>
        <v>0.11242400000000001</v>
      </c>
    </row>
    <row r="887" spans="5:7" x14ac:dyDescent="0.25">
      <c r="E887" s="16">
        <v>8.85</v>
      </c>
      <c r="F887" s="15">
        <f t="shared" si="68"/>
        <v>3.2948599999999999</v>
      </c>
      <c r="G887" s="17">
        <f t="shared" si="69"/>
        <v>0.11231000000000001</v>
      </c>
    </row>
    <row r="888" spans="5:7" x14ac:dyDescent="0.25">
      <c r="E888" s="16">
        <v>8.86</v>
      </c>
      <c r="F888" s="15">
        <f t="shared" si="68"/>
        <v>3.2972959999999998</v>
      </c>
      <c r="G888" s="17">
        <f t="shared" si="69"/>
        <v>0.112196</v>
      </c>
    </row>
    <row r="889" spans="5:7" x14ac:dyDescent="0.25">
      <c r="E889" s="16">
        <v>8.8699999999999992</v>
      </c>
      <c r="F889" s="15">
        <f t="shared" si="68"/>
        <v>3.2997319999999997</v>
      </c>
      <c r="G889" s="17">
        <f t="shared" si="69"/>
        <v>0.11208200000000001</v>
      </c>
    </row>
    <row r="890" spans="5:7" x14ac:dyDescent="0.25">
      <c r="E890" s="16">
        <v>8.8800000000000008</v>
      </c>
      <c r="F890" s="15">
        <f t="shared" si="68"/>
        <v>3.302168</v>
      </c>
      <c r="G890" s="17">
        <f t="shared" si="69"/>
        <v>0.111968</v>
      </c>
    </row>
    <row r="891" spans="5:7" x14ac:dyDescent="0.25">
      <c r="E891" s="16">
        <v>8.89</v>
      </c>
      <c r="F891" s="15">
        <f t="shared" si="68"/>
        <v>3.3046039999999999</v>
      </c>
      <c r="G891" s="17">
        <f t="shared" si="69"/>
        <v>0.111854</v>
      </c>
    </row>
    <row r="892" spans="5:7" x14ac:dyDescent="0.25">
      <c r="E892" s="16">
        <v>8.9</v>
      </c>
      <c r="F892" s="15">
        <f t="shared" si="68"/>
        <v>3.3070400000000002</v>
      </c>
      <c r="G892" s="17">
        <f t="shared" si="69"/>
        <v>0.11174000000000001</v>
      </c>
    </row>
    <row r="893" spans="5:7" x14ac:dyDescent="0.25">
      <c r="E893" s="16">
        <v>8.91</v>
      </c>
      <c r="F893" s="15">
        <f t="shared" si="68"/>
        <v>3.3094760000000001</v>
      </c>
      <c r="G893" s="17">
        <f t="shared" si="69"/>
        <v>0.111626</v>
      </c>
    </row>
    <row r="894" spans="5:7" x14ac:dyDescent="0.25">
      <c r="E894" s="16">
        <v>8.92</v>
      </c>
      <c r="F894" s="15">
        <f t="shared" si="68"/>
        <v>3.311912</v>
      </c>
      <c r="G894" s="17">
        <f t="shared" si="69"/>
        <v>0.111512</v>
      </c>
    </row>
    <row r="895" spans="5:7" x14ac:dyDescent="0.25">
      <c r="E895" s="16">
        <v>8.93</v>
      </c>
      <c r="F895" s="15">
        <f t="shared" si="68"/>
        <v>3.3143479999999998</v>
      </c>
      <c r="G895" s="17">
        <f t="shared" si="69"/>
        <v>0.11139800000000001</v>
      </c>
    </row>
    <row r="896" spans="5:7" x14ac:dyDescent="0.25">
      <c r="E896" s="16">
        <v>8.94</v>
      </c>
      <c r="F896" s="15">
        <f t="shared" si="68"/>
        <v>3.3167839999999997</v>
      </c>
      <c r="G896" s="17">
        <f t="shared" si="69"/>
        <v>0.11128400000000001</v>
      </c>
    </row>
    <row r="897" spans="5:7" x14ac:dyDescent="0.25">
      <c r="E897" s="16">
        <v>8.9499999999999993</v>
      </c>
      <c r="F897" s="15">
        <f t="shared" si="68"/>
        <v>3.3192199999999996</v>
      </c>
      <c r="G897" s="17">
        <f t="shared" si="69"/>
        <v>0.11117000000000002</v>
      </c>
    </row>
    <row r="898" spans="5:7" x14ac:dyDescent="0.25">
      <c r="E898" s="16">
        <v>8.9600000000000009</v>
      </c>
      <c r="F898" s="15">
        <f t="shared" si="68"/>
        <v>3.3216559999999999</v>
      </c>
      <c r="G898" s="17">
        <f t="shared" si="69"/>
        <v>0.11105599999999999</v>
      </c>
    </row>
    <row r="899" spans="5:7" x14ac:dyDescent="0.25">
      <c r="E899" s="16">
        <v>8.9700000000000006</v>
      </c>
      <c r="F899" s="15">
        <f t="shared" si="68"/>
        <v>3.3240920000000003</v>
      </c>
      <c r="G899" s="17">
        <f t="shared" si="69"/>
        <v>0.110942</v>
      </c>
    </row>
    <row r="900" spans="5:7" x14ac:dyDescent="0.25">
      <c r="E900" s="16">
        <v>8.98</v>
      </c>
      <c r="F900" s="15">
        <f t="shared" si="68"/>
        <v>3.3265280000000002</v>
      </c>
      <c r="G900" s="17">
        <f t="shared" si="69"/>
        <v>0.110828</v>
      </c>
    </row>
    <row r="901" spans="5:7" x14ac:dyDescent="0.25">
      <c r="E901" s="16">
        <v>8.99</v>
      </c>
      <c r="F901" s="15">
        <f t="shared" si="68"/>
        <v>3.328964</v>
      </c>
      <c r="G901" s="17">
        <f t="shared" si="69"/>
        <v>0.11071400000000001</v>
      </c>
    </row>
    <row r="902" spans="5:7" x14ac:dyDescent="0.25">
      <c r="E902" s="16">
        <v>9</v>
      </c>
      <c r="F902" s="15">
        <f t="shared" si="68"/>
        <v>3.3313999999999999</v>
      </c>
      <c r="G902" s="17">
        <f t="shared" si="69"/>
        <v>0.1106</v>
      </c>
    </row>
    <row r="903" spans="5:7" x14ac:dyDescent="0.25">
      <c r="E903" s="16">
        <v>9.01</v>
      </c>
      <c r="F903" s="15">
        <f t="shared" ref="F903:F934" si="70">B$36+(B$37-B$36)*(($E903-$A$36)/($A$37-$A$36))</f>
        <v>3.3338349999999997</v>
      </c>
      <c r="G903" s="17">
        <f t="shared" ref="G903:G934" si="71">C$36+(C$37-C$36)*(($E903-$A$36)/($A$37-$A$36))</f>
        <v>0.11050800000000001</v>
      </c>
    </row>
    <row r="904" spans="5:7" x14ac:dyDescent="0.25">
      <c r="E904" s="16">
        <v>9.02</v>
      </c>
      <c r="F904" s="15">
        <f t="shared" si="70"/>
        <v>3.3362699999999998</v>
      </c>
      <c r="G904" s="17">
        <f t="shared" si="71"/>
        <v>0.11041600000000001</v>
      </c>
    </row>
    <row r="905" spans="5:7" x14ac:dyDescent="0.25">
      <c r="E905" s="16">
        <v>9.0299999999999994</v>
      </c>
      <c r="F905" s="15">
        <f t="shared" si="70"/>
        <v>3.3387049999999996</v>
      </c>
      <c r="G905" s="17">
        <f t="shared" si="71"/>
        <v>0.11032400000000001</v>
      </c>
    </row>
    <row r="906" spans="5:7" x14ac:dyDescent="0.25">
      <c r="E906" s="16">
        <v>9.0399999999999991</v>
      </c>
      <c r="F906" s="15">
        <f t="shared" si="70"/>
        <v>3.3411399999999998</v>
      </c>
      <c r="G906" s="17">
        <f t="shared" si="71"/>
        <v>0.11023200000000001</v>
      </c>
    </row>
    <row r="907" spans="5:7" x14ac:dyDescent="0.25">
      <c r="E907" s="16">
        <v>9.0500000000000007</v>
      </c>
      <c r="F907" s="15">
        <f t="shared" si="70"/>
        <v>3.343575</v>
      </c>
      <c r="G907" s="17">
        <f t="shared" si="71"/>
        <v>0.11014</v>
      </c>
    </row>
    <row r="908" spans="5:7" x14ac:dyDescent="0.25">
      <c r="E908" s="16">
        <v>9.06</v>
      </c>
      <c r="F908" s="15">
        <f t="shared" si="70"/>
        <v>3.3460100000000002</v>
      </c>
      <c r="G908" s="17">
        <f t="shared" si="71"/>
        <v>0.11004799999999999</v>
      </c>
    </row>
    <row r="909" spans="5:7" x14ac:dyDescent="0.25">
      <c r="E909" s="16">
        <v>9.07</v>
      </c>
      <c r="F909" s="15">
        <f t="shared" si="70"/>
        <v>3.3484449999999999</v>
      </c>
      <c r="G909" s="17">
        <f t="shared" si="71"/>
        <v>0.109956</v>
      </c>
    </row>
    <row r="910" spans="5:7" x14ac:dyDescent="0.25">
      <c r="E910" s="16">
        <v>9.08</v>
      </c>
      <c r="F910" s="15">
        <f t="shared" si="70"/>
        <v>3.3508800000000001</v>
      </c>
      <c r="G910" s="17">
        <f t="shared" si="71"/>
        <v>0.109864</v>
      </c>
    </row>
    <row r="911" spans="5:7" x14ac:dyDescent="0.25">
      <c r="E911" s="16">
        <v>9.09</v>
      </c>
      <c r="F911" s="15">
        <f t="shared" si="70"/>
        <v>3.3533149999999998</v>
      </c>
      <c r="G911" s="17">
        <f t="shared" si="71"/>
        <v>0.10977200000000001</v>
      </c>
    </row>
    <row r="912" spans="5:7" x14ac:dyDescent="0.25">
      <c r="E912" s="16">
        <v>9.1</v>
      </c>
      <c r="F912" s="15">
        <f t="shared" si="70"/>
        <v>3.35575</v>
      </c>
      <c r="G912" s="17">
        <f t="shared" si="71"/>
        <v>0.10968000000000001</v>
      </c>
    </row>
    <row r="913" spans="5:7" x14ac:dyDescent="0.25">
      <c r="E913" s="16">
        <v>9.11</v>
      </c>
      <c r="F913" s="15">
        <f t="shared" si="70"/>
        <v>3.3581849999999998</v>
      </c>
      <c r="G913" s="17">
        <f t="shared" si="71"/>
        <v>0.109588</v>
      </c>
    </row>
    <row r="914" spans="5:7" x14ac:dyDescent="0.25">
      <c r="E914" s="16">
        <v>9.1199999999999992</v>
      </c>
      <c r="F914" s="15">
        <f t="shared" si="70"/>
        <v>3.3606199999999999</v>
      </c>
      <c r="G914" s="17">
        <f t="shared" si="71"/>
        <v>0.10949600000000001</v>
      </c>
    </row>
    <row r="915" spans="5:7" x14ac:dyDescent="0.25">
      <c r="E915" s="16">
        <v>9.1300000000000008</v>
      </c>
      <c r="F915" s="15">
        <f t="shared" si="70"/>
        <v>3.3630550000000001</v>
      </c>
      <c r="G915" s="17">
        <f t="shared" si="71"/>
        <v>0.109404</v>
      </c>
    </row>
    <row r="916" spans="5:7" x14ac:dyDescent="0.25">
      <c r="E916" s="16">
        <v>9.14</v>
      </c>
      <c r="F916" s="15">
        <f t="shared" si="70"/>
        <v>3.3654899999999999</v>
      </c>
      <c r="G916" s="17">
        <f t="shared" si="71"/>
        <v>0.10931199999999999</v>
      </c>
    </row>
    <row r="917" spans="5:7" x14ac:dyDescent="0.25">
      <c r="E917" s="16">
        <v>9.15</v>
      </c>
      <c r="F917" s="15">
        <f t="shared" si="70"/>
        <v>3.3679250000000001</v>
      </c>
      <c r="G917" s="17">
        <f t="shared" si="71"/>
        <v>0.10922</v>
      </c>
    </row>
    <row r="918" spans="5:7" x14ac:dyDescent="0.25">
      <c r="E918" s="16">
        <v>9.16</v>
      </c>
      <c r="F918" s="15">
        <f t="shared" si="70"/>
        <v>3.3703599999999998</v>
      </c>
      <c r="G918" s="17">
        <f t="shared" si="71"/>
        <v>0.109128</v>
      </c>
    </row>
    <row r="919" spans="5:7" x14ac:dyDescent="0.25">
      <c r="E919" s="16">
        <v>9.17</v>
      </c>
      <c r="F919" s="15">
        <f t="shared" si="70"/>
        <v>3.372795</v>
      </c>
      <c r="G919" s="17">
        <f t="shared" si="71"/>
        <v>0.10903600000000001</v>
      </c>
    </row>
    <row r="920" spans="5:7" x14ac:dyDescent="0.25">
      <c r="E920" s="16">
        <v>9.18</v>
      </c>
      <c r="F920" s="15">
        <f t="shared" si="70"/>
        <v>3.3752299999999997</v>
      </c>
      <c r="G920" s="17">
        <f t="shared" si="71"/>
        <v>0.10894400000000001</v>
      </c>
    </row>
    <row r="921" spans="5:7" x14ac:dyDescent="0.25">
      <c r="E921" s="16">
        <v>9.19</v>
      </c>
      <c r="F921" s="15">
        <f t="shared" si="70"/>
        <v>3.3776649999999999</v>
      </c>
      <c r="G921" s="17">
        <f t="shared" si="71"/>
        <v>0.108852</v>
      </c>
    </row>
    <row r="922" spans="5:7" x14ac:dyDescent="0.25">
      <c r="E922" s="16">
        <v>9.1999999999999993</v>
      </c>
      <c r="F922" s="15">
        <f t="shared" si="70"/>
        <v>3.3800999999999997</v>
      </c>
      <c r="G922" s="17">
        <f t="shared" si="71"/>
        <v>0.10876000000000001</v>
      </c>
    </row>
    <row r="923" spans="5:7" x14ac:dyDescent="0.25">
      <c r="E923" s="16">
        <v>9.2100000000000009</v>
      </c>
      <c r="F923" s="15">
        <f t="shared" si="70"/>
        <v>3.3825350000000003</v>
      </c>
      <c r="G923" s="17">
        <f t="shared" si="71"/>
        <v>0.108668</v>
      </c>
    </row>
    <row r="924" spans="5:7" x14ac:dyDescent="0.25">
      <c r="E924" s="16">
        <v>9.2200000000000006</v>
      </c>
      <c r="F924" s="15">
        <f t="shared" si="70"/>
        <v>3.38497</v>
      </c>
      <c r="G924" s="17">
        <f t="shared" si="71"/>
        <v>0.10857599999999999</v>
      </c>
    </row>
    <row r="925" spans="5:7" x14ac:dyDescent="0.25">
      <c r="E925" s="16">
        <v>9.23</v>
      </c>
      <c r="F925" s="15">
        <f t="shared" si="70"/>
        <v>3.3874050000000002</v>
      </c>
      <c r="G925" s="17">
        <f t="shared" si="71"/>
        <v>0.108484</v>
      </c>
    </row>
    <row r="926" spans="5:7" x14ac:dyDescent="0.25">
      <c r="E926" s="16">
        <v>9.24</v>
      </c>
      <c r="F926" s="15">
        <f t="shared" si="70"/>
        <v>3.38984</v>
      </c>
      <c r="G926" s="17">
        <f t="shared" si="71"/>
        <v>0.108392</v>
      </c>
    </row>
    <row r="927" spans="5:7" x14ac:dyDescent="0.25">
      <c r="E927" s="16">
        <v>9.25</v>
      </c>
      <c r="F927" s="15">
        <f t="shared" si="70"/>
        <v>3.3922749999999997</v>
      </c>
      <c r="G927" s="17">
        <f t="shared" si="71"/>
        <v>0.10830000000000001</v>
      </c>
    </row>
    <row r="928" spans="5:7" x14ac:dyDescent="0.25">
      <c r="E928" s="16">
        <v>9.26</v>
      </c>
      <c r="F928" s="15">
        <f t="shared" si="70"/>
        <v>3.3947099999999999</v>
      </c>
      <c r="G928" s="17">
        <f t="shared" si="71"/>
        <v>0.10820800000000001</v>
      </c>
    </row>
    <row r="929" spans="5:7" x14ac:dyDescent="0.25">
      <c r="E929" s="16">
        <v>9.27</v>
      </c>
      <c r="F929" s="15">
        <f t="shared" si="70"/>
        <v>3.3971449999999996</v>
      </c>
      <c r="G929" s="17">
        <f t="shared" si="71"/>
        <v>0.108116</v>
      </c>
    </row>
    <row r="930" spans="5:7" x14ac:dyDescent="0.25">
      <c r="E930" s="16">
        <v>9.2799999999999994</v>
      </c>
      <c r="F930" s="15">
        <f t="shared" si="70"/>
        <v>3.3995799999999998</v>
      </c>
      <c r="G930" s="17">
        <f t="shared" si="71"/>
        <v>0.10802400000000001</v>
      </c>
    </row>
    <row r="931" spans="5:7" x14ac:dyDescent="0.25">
      <c r="E931" s="16">
        <v>9.2899999999999991</v>
      </c>
      <c r="F931" s="15">
        <f t="shared" si="70"/>
        <v>3.4020149999999996</v>
      </c>
      <c r="G931" s="17">
        <f t="shared" si="71"/>
        <v>0.10793200000000001</v>
      </c>
    </row>
    <row r="932" spans="5:7" x14ac:dyDescent="0.25">
      <c r="E932" s="16">
        <v>9.3000000000000007</v>
      </c>
      <c r="F932" s="15">
        <f t="shared" si="70"/>
        <v>3.4044500000000002</v>
      </c>
      <c r="G932" s="17">
        <f t="shared" si="71"/>
        <v>0.10783999999999999</v>
      </c>
    </row>
    <row r="933" spans="5:7" x14ac:dyDescent="0.25">
      <c r="E933" s="16">
        <v>9.31</v>
      </c>
      <c r="F933" s="15">
        <f t="shared" si="70"/>
        <v>3.4068849999999999</v>
      </c>
      <c r="G933" s="17">
        <f t="shared" si="71"/>
        <v>0.107748</v>
      </c>
    </row>
    <row r="934" spans="5:7" x14ac:dyDescent="0.25">
      <c r="E934" s="16">
        <v>9.32</v>
      </c>
      <c r="F934" s="15">
        <f t="shared" si="70"/>
        <v>3.4093200000000001</v>
      </c>
      <c r="G934" s="17">
        <f t="shared" si="71"/>
        <v>0.107656</v>
      </c>
    </row>
    <row r="935" spans="5:7" x14ac:dyDescent="0.25">
      <c r="E935" s="16">
        <v>9.33</v>
      </c>
      <c r="F935" s="15">
        <f t="shared" ref="F935:F966" si="72">B$36+(B$37-B$36)*(($E935-$A$36)/($A$37-$A$36))</f>
        <v>3.4117549999999999</v>
      </c>
      <c r="G935" s="17">
        <f t="shared" ref="G935:G966" si="73">C$36+(C$37-C$36)*(($E935-$A$36)/($A$37-$A$36))</f>
        <v>0.10756400000000001</v>
      </c>
    </row>
    <row r="936" spans="5:7" x14ac:dyDescent="0.25">
      <c r="E936" s="16">
        <v>9.34</v>
      </c>
      <c r="F936" s="15">
        <f t="shared" si="72"/>
        <v>3.4141900000000001</v>
      </c>
      <c r="G936" s="17">
        <f t="shared" si="73"/>
        <v>0.10747200000000001</v>
      </c>
    </row>
    <row r="937" spans="5:7" x14ac:dyDescent="0.25">
      <c r="E937" s="16">
        <v>9.35</v>
      </c>
      <c r="F937" s="15">
        <f t="shared" si="72"/>
        <v>3.4166249999999998</v>
      </c>
      <c r="G937" s="17">
        <f t="shared" si="73"/>
        <v>0.10738</v>
      </c>
    </row>
    <row r="938" spans="5:7" x14ac:dyDescent="0.25">
      <c r="E938" s="16">
        <v>9.36</v>
      </c>
      <c r="F938" s="15">
        <f t="shared" si="72"/>
        <v>3.41906</v>
      </c>
      <c r="G938" s="17">
        <f t="shared" si="73"/>
        <v>0.10728800000000001</v>
      </c>
    </row>
    <row r="939" spans="5:7" x14ac:dyDescent="0.25">
      <c r="E939" s="16">
        <v>9.3699999999999992</v>
      </c>
      <c r="F939" s="15">
        <f t="shared" si="72"/>
        <v>3.4214949999999997</v>
      </c>
      <c r="G939" s="17">
        <f t="shared" si="73"/>
        <v>0.10719600000000001</v>
      </c>
    </row>
    <row r="940" spans="5:7" x14ac:dyDescent="0.25">
      <c r="E940" s="16">
        <v>9.3800000000000008</v>
      </c>
      <c r="F940" s="15">
        <f t="shared" si="72"/>
        <v>3.4239299999999999</v>
      </c>
      <c r="G940" s="17">
        <f t="shared" si="73"/>
        <v>0.10710399999999999</v>
      </c>
    </row>
    <row r="941" spans="5:7" x14ac:dyDescent="0.25">
      <c r="E941" s="16">
        <v>9.39</v>
      </c>
      <c r="F941" s="15">
        <f t="shared" si="72"/>
        <v>3.4263650000000001</v>
      </c>
      <c r="G941" s="17">
        <f t="shared" si="73"/>
        <v>0.107012</v>
      </c>
    </row>
    <row r="942" spans="5:7" x14ac:dyDescent="0.25">
      <c r="E942" s="16">
        <v>9.4</v>
      </c>
      <c r="F942" s="15">
        <f t="shared" si="72"/>
        <v>3.4287999999999998</v>
      </c>
      <c r="G942" s="17">
        <f t="shared" si="73"/>
        <v>0.10692</v>
      </c>
    </row>
    <row r="943" spans="5:7" x14ac:dyDescent="0.25">
      <c r="E943" s="16">
        <v>9.41</v>
      </c>
      <c r="F943" s="15">
        <f t="shared" si="72"/>
        <v>3.431235</v>
      </c>
      <c r="G943" s="17">
        <f t="shared" si="73"/>
        <v>0.10682800000000001</v>
      </c>
    </row>
    <row r="944" spans="5:7" x14ac:dyDescent="0.25">
      <c r="E944" s="16">
        <v>9.42</v>
      </c>
      <c r="F944" s="15">
        <f t="shared" si="72"/>
        <v>3.4336699999999998</v>
      </c>
      <c r="G944" s="17">
        <f t="shared" si="73"/>
        <v>0.106736</v>
      </c>
    </row>
    <row r="945" spans="5:7" x14ac:dyDescent="0.25">
      <c r="E945" s="16">
        <v>9.43</v>
      </c>
      <c r="F945" s="15">
        <f t="shared" si="72"/>
        <v>3.436105</v>
      </c>
      <c r="G945" s="17">
        <f t="shared" si="73"/>
        <v>0.106644</v>
      </c>
    </row>
    <row r="946" spans="5:7" x14ac:dyDescent="0.25">
      <c r="E946" s="16">
        <v>9.44</v>
      </c>
      <c r="F946" s="15">
        <f t="shared" si="72"/>
        <v>3.4385399999999997</v>
      </c>
      <c r="G946" s="17">
        <f t="shared" si="73"/>
        <v>0.10655200000000001</v>
      </c>
    </row>
    <row r="947" spans="5:7" x14ac:dyDescent="0.25">
      <c r="E947" s="16">
        <v>9.4499999999999993</v>
      </c>
      <c r="F947" s="15">
        <f t="shared" si="72"/>
        <v>3.4409749999999999</v>
      </c>
      <c r="G947" s="17">
        <f t="shared" si="73"/>
        <v>0.10646000000000001</v>
      </c>
    </row>
    <row r="948" spans="5:7" x14ac:dyDescent="0.25">
      <c r="E948" s="16">
        <v>9.4600000000000009</v>
      </c>
      <c r="F948" s="15">
        <f t="shared" si="72"/>
        <v>3.4434100000000001</v>
      </c>
      <c r="G948" s="17">
        <f t="shared" si="73"/>
        <v>0.10636799999999999</v>
      </c>
    </row>
    <row r="949" spans="5:7" x14ac:dyDescent="0.25">
      <c r="E949" s="16">
        <v>9.4700000000000006</v>
      </c>
      <c r="F949" s="15">
        <f t="shared" si="72"/>
        <v>3.4458450000000003</v>
      </c>
      <c r="G949" s="17">
        <f t="shared" si="73"/>
        <v>0.106276</v>
      </c>
    </row>
    <row r="950" spans="5:7" x14ac:dyDescent="0.25">
      <c r="E950" s="16">
        <v>9.48</v>
      </c>
      <c r="F950" s="15">
        <f t="shared" si="72"/>
        <v>3.44828</v>
      </c>
      <c r="G950" s="17">
        <f t="shared" si="73"/>
        <v>0.106184</v>
      </c>
    </row>
    <row r="951" spans="5:7" x14ac:dyDescent="0.25">
      <c r="E951" s="16">
        <v>9.49</v>
      </c>
      <c r="F951" s="15">
        <f t="shared" si="72"/>
        <v>3.4507150000000002</v>
      </c>
      <c r="G951" s="17">
        <f t="shared" si="73"/>
        <v>0.10609200000000001</v>
      </c>
    </row>
    <row r="952" spans="5:7" x14ac:dyDescent="0.25">
      <c r="E952" s="16">
        <v>9.5</v>
      </c>
      <c r="F952" s="15">
        <f t="shared" si="72"/>
        <v>3.4531499999999999</v>
      </c>
      <c r="G952" s="17">
        <f t="shared" si="73"/>
        <v>0.10600000000000001</v>
      </c>
    </row>
    <row r="953" spans="5:7" x14ac:dyDescent="0.25">
      <c r="E953" s="16">
        <v>9.51</v>
      </c>
      <c r="F953" s="15">
        <f t="shared" si="72"/>
        <v>3.4555849999999997</v>
      </c>
      <c r="G953" s="17">
        <f t="shared" si="73"/>
        <v>0.105908</v>
      </c>
    </row>
    <row r="954" spans="5:7" x14ac:dyDescent="0.25">
      <c r="E954" s="16">
        <v>9.52</v>
      </c>
      <c r="F954" s="15">
        <f t="shared" si="72"/>
        <v>3.4580199999999999</v>
      </c>
      <c r="G954" s="17">
        <f t="shared" si="73"/>
        <v>0.10581600000000001</v>
      </c>
    </row>
    <row r="955" spans="5:7" x14ac:dyDescent="0.25">
      <c r="E955" s="16">
        <v>9.5299999999999994</v>
      </c>
      <c r="F955" s="15">
        <f t="shared" si="72"/>
        <v>3.4604549999999996</v>
      </c>
      <c r="G955" s="17">
        <f t="shared" si="73"/>
        <v>0.10572400000000001</v>
      </c>
    </row>
    <row r="956" spans="5:7" x14ac:dyDescent="0.25">
      <c r="E956" s="16">
        <v>9.5399999999999991</v>
      </c>
      <c r="F956" s="15">
        <f t="shared" si="72"/>
        <v>3.4628899999999998</v>
      </c>
      <c r="G956" s="17">
        <f t="shared" si="73"/>
        <v>0.10563200000000002</v>
      </c>
    </row>
    <row r="957" spans="5:7" x14ac:dyDescent="0.25">
      <c r="E957" s="16">
        <v>9.5500000000000007</v>
      </c>
      <c r="F957" s="15">
        <f t="shared" si="72"/>
        <v>3.465325</v>
      </c>
      <c r="G957" s="17">
        <f t="shared" si="73"/>
        <v>0.10553999999999999</v>
      </c>
    </row>
    <row r="958" spans="5:7" x14ac:dyDescent="0.25">
      <c r="E958" s="16">
        <v>9.56</v>
      </c>
      <c r="F958" s="15">
        <f t="shared" si="72"/>
        <v>3.4677600000000002</v>
      </c>
      <c r="G958" s="17">
        <f t="shared" si="73"/>
        <v>0.105448</v>
      </c>
    </row>
    <row r="959" spans="5:7" x14ac:dyDescent="0.25">
      <c r="E959" s="16">
        <v>9.57</v>
      </c>
      <c r="F959" s="15">
        <f t="shared" si="72"/>
        <v>3.4701949999999999</v>
      </c>
      <c r="G959" s="17">
        <f t="shared" si="73"/>
        <v>0.10535600000000001</v>
      </c>
    </row>
    <row r="960" spans="5:7" x14ac:dyDescent="0.25">
      <c r="E960" s="16">
        <v>9.58</v>
      </c>
      <c r="F960" s="15">
        <f t="shared" si="72"/>
        <v>3.4726300000000001</v>
      </c>
      <c r="G960" s="17">
        <f t="shared" si="73"/>
        <v>0.105264</v>
      </c>
    </row>
    <row r="961" spans="5:7" x14ac:dyDescent="0.25">
      <c r="E961" s="16">
        <v>9.59</v>
      </c>
      <c r="F961" s="15">
        <f t="shared" si="72"/>
        <v>3.4750649999999998</v>
      </c>
      <c r="G961" s="17">
        <f t="shared" si="73"/>
        <v>0.105172</v>
      </c>
    </row>
    <row r="962" spans="5:7" x14ac:dyDescent="0.25">
      <c r="E962" s="16">
        <v>9.6</v>
      </c>
      <c r="F962" s="15">
        <f t="shared" si="72"/>
        <v>3.4775</v>
      </c>
      <c r="G962" s="17">
        <f t="shared" si="73"/>
        <v>0.10508000000000001</v>
      </c>
    </row>
    <row r="963" spans="5:7" x14ac:dyDescent="0.25">
      <c r="E963" s="16">
        <v>9.61</v>
      </c>
      <c r="F963" s="15">
        <f t="shared" si="72"/>
        <v>3.4799349999999998</v>
      </c>
      <c r="G963" s="17">
        <f t="shared" si="73"/>
        <v>0.10498800000000001</v>
      </c>
    </row>
    <row r="964" spans="5:7" x14ac:dyDescent="0.25">
      <c r="E964" s="16">
        <v>9.6199999999999992</v>
      </c>
      <c r="F964" s="15">
        <f t="shared" si="72"/>
        <v>3.48237</v>
      </c>
      <c r="G964" s="17">
        <f t="shared" si="73"/>
        <v>0.10489600000000002</v>
      </c>
    </row>
    <row r="965" spans="5:7" x14ac:dyDescent="0.25">
      <c r="E965" s="16">
        <v>9.6300000000000008</v>
      </c>
      <c r="F965" s="15">
        <f t="shared" si="72"/>
        <v>3.4848050000000002</v>
      </c>
      <c r="G965" s="17">
        <f t="shared" si="73"/>
        <v>0.10480399999999999</v>
      </c>
    </row>
    <row r="966" spans="5:7" x14ac:dyDescent="0.25">
      <c r="E966" s="16">
        <v>9.64</v>
      </c>
      <c r="F966" s="15">
        <f t="shared" si="72"/>
        <v>3.4872399999999999</v>
      </c>
      <c r="G966" s="17">
        <f t="shared" si="73"/>
        <v>0.104712</v>
      </c>
    </row>
    <row r="967" spans="5:7" x14ac:dyDescent="0.25">
      <c r="E967" s="16">
        <v>9.65</v>
      </c>
      <c r="F967" s="15">
        <f t="shared" ref="F967:F1002" si="74">B$36+(B$37-B$36)*(($E967-$A$36)/($A$37-$A$36))</f>
        <v>3.4896750000000001</v>
      </c>
      <c r="G967" s="17">
        <f t="shared" ref="G967:G1002" si="75">C$36+(C$37-C$36)*(($E967-$A$36)/($A$37-$A$36))</f>
        <v>0.10462</v>
      </c>
    </row>
    <row r="968" spans="5:7" x14ac:dyDescent="0.25">
      <c r="E968" s="16">
        <v>9.66</v>
      </c>
      <c r="F968" s="15">
        <f t="shared" si="74"/>
        <v>3.4921099999999998</v>
      </c>
      <c r="G968" s="17">
        <f t="shared" si="75"/>
        <v>0.10452800000000001</v>
      </c>
    </row>
    <row r="969" spans="5:7" x14ac:dyDescent="0.25">
      <c r="E969" s="16">
        <v>9.67</v>
      </c>
      <c r="F969" s="15">
        <f t="shared" si="74"/>
        <v>3.494545</v>
      </c>
      <c r="G969" s="17">
        <f t="shared" si="75"/>
        <v>0.104436</v>
      </c>
    </row>
    <row r="970" spans="5:7" x14ac:dyDescent="0.25">
      <c r="E970" s="16">
        <v>9.68</v>
      </c>
      <c r="F970" s="15">
        <f t="shared" si="74"/>
        <v>3.4969799999999998</v>
      </c>
      <c r="G970" s="17">
        <f t="shared" si="75"/>
        <v>0.10434400000000001</v>
      </c>
    </row>
    <row r="971" spans="5:7" x14ac:dyDescent="0.25">
      <c r="E971" s="16">
        <v>9.69</v>
      </c>
      <c r="F971" s="15">
        <f t="shared" si="74"/>
        <v>3.4994149999999999</v>
      </c>
      <c r="G971" s="17">
        <f t="shared" si="75"/>
        <v>0.10425200000000001</v>
      </c>
    </row>
    <row r="972" spans="5:7" x14ac:dyDescent="0.25">
      <c r="E972" s="16">
        <v>9.6999999999999993</v>
      </c>
      <c r="F972" s="15">
        <f t="shared" si="74"/>
        <v>3.5018499999999997</v>
      </c>
      <c r="G972" s="17">
        <f t="shared" si="75"/>
        <v>0.10416000000000002</v>
      </c>
    </row>
    <row r="973" spans="5:7" x14ac:dyDescent="0.25">
      <c r="E973" s="16">
        <v>9.7100000000000009</v>
      </c>
      <c r="F973" s="15">
        <f t="shared" si="74"/>
        <v>3.5042850000000003</v>
      </c>
      <c r="G973" s="17">
        <f t="shared" si="75"/>
        <v>0.10406799999999999</v>
      </c>
    </row>
    <row r="974" spans="5:7" x14ac:dyDescent="0.25">
      <c r="E974" s="16">
        <v>9.7200000000000006</v>
      </c>
      <c r="F974" s="15">
        <f t="shared" si="74"/>
        <v>3.5067200000000001</v>
      </c>
      <c r="G974" s="17">
        <f t="shared" si="75"/>
        <v>0.103976</v>
      </c>
    </row>
    <row r="975" spans="5:7" x14ac:dyDescent="0.25">
      <c r="E975" s="16">
        <v>9.73</v>
      </c>
      <c r="F975" s="15">
        <f t="shared" si="74"/>
        <v>3.5091550000000002</v>
      </c>
      <c r="G975" s="17">
        <f t="shared" si="75"/>
        <v>0.103884</v>
      </c>
    </row>
    <row r="976" spans="5:7" x14ac:dyDescent="0.25">
      <c r="E976" s="16">
        <v>9.74</v>
      </c>
      <c r="F976" s="15">
        <f t="shared" si="74"/>
        <v>3.51159</v>
      </c>
      <c r="G976" s="17">
        <f t="shared" si="75"/>
        <v>0.103792</v>
      </c>
    </row>
    <row r="977" spans="5:7" x14ac:dyDescent="0.25">
      <c r="E977" s="16">
        <v>9.75</v>
      </c>
      <c r="F977" s="15">
        <f t="shared" si="74"/>
        <v>3.5140250000000002</v>
      </c>
      <c r="G977" s="17">
        <f t="shared" si="75"/>
        <v>0.1037</v>
      </c>
    </row>
    <row r="978" spans="5:7" x14ac:dyDescent="0.25">
      <c r="E978" s="16">
        <v>9.76</v>
      </c>
      <c r="F978" s="15">
        <f t="shared" si="74"/>
        <v>3.5164599999999999</v>
      </c>
      <c r="G978" s="17">
        <f t="shared" si="75"/>
        <v>0.10360800000000001</v>
      </c>
    </row>
    <row r="979" spans="5:7" x14ac:dyDescent="0.25">
      <c r="E979" s="16">
        <v>9.77</v>
      </c>
      <c r="F979" s="15">
        <f t="shared" si="74"/>
        <v>3.5188949999999997</v>
      </c>
      <c r="G979" s="17">
        <f t="shared" si="75"/>
        <v>0.10351600000000001</v>
      </c>
    </row>
    <row r="980" spans="5:7" x14ac:dyDescent="0.25">
      <c r="E980" s="16">
        <v>9.7799999999999994</v>
      </c>
      <c r="F980" s="15">
        <f t="shared" si="74"/>
        <v>3.5213299999999998</v>
      </c>
      <c r="G980" s="17">
        <f t="shared" si="75"/>
        <v>0.10342400000000002</v>
      </c>
    </row>
    <row r="981" spans="5:7" x14ac:dyDescent="0.25">
      <c r="E981" s="16">
        <v>9.7899999999999991</v>
      </c>
      <c r="F981" s="15">
        <f t="shared" si="74"/>
        <v>3.5237649999999996</v>
      </c>
      <c r="G981" s="17">
        <f t="shared" si="75"/>
        <v>0.10333200000000001</v>
      </c>
    </row>
    <row r="982" spans="5:7" x14ac:dyDescent="0.25">
      <c r="E982" s="16">
        <v>9.8000000000000007</v>
      </c>
      <c r="F982" s="15">
        <f t="shared" si="74"/>
        <v>3.5262000000000002</v>
      </c>
      <c r="G982" s="17">
        <f t="shared" si="75"/>
        <v>0.10324</v>
      </c>
    </row>
    <row r="983" spans="5:7" x14ac:dyDescent="0.25">
      <c r="E983" s="16">
        <v>9.81</v>
      </c>
      <c r="F983" s="15">
        <f t="shared" si="74"/>
        <v>3.528635</v>
      </c>
      <c r="G983" s="17">
        <f t="shared" si="75"/>
        <v>0.103148</v>
      </c>
    </row>
    <row r="984" spans="5:7" x14ac:dyDescent="0.25">
      <c r="E984" s="16">
        <v>9.82</v>
      </c>
      <c r="F984" s="15">
        <f t="shared" si="74"/>
        <v>3.5310700000000002</v>
      </c>
      <c r="G984" s="17">
        <f t="shared" si="75"/>
        <v>0.10305600000000001</v>
      </c>
    </row>
    <row r="985" spans="5:7" x14ac:dyDescent="0.25">
      <c r="E985" s="16">
        <v>9.83</v>
      </c>
      <c r="F985" s="15">
        <f t="shared" si="74"/>
        <v>3.5335049999999999</v>
      </c>
      <c r="G985" s="17">
        <f t="shared" si="75"/>
        <v>0.102964</v>
      </c>
    </row>
    <row r="986" spans="5:7" x14ac:dyDescent="0.25">
      <c r="E986" s="16">
        <v>9.84</v>
      </c>
      <c r="F986" s="15">
        <f t="shared" si="74"/>
        <v>3.5359400000000001</v>
      </c>
      <c r="G986" s="17">
        <f t="shared" si="75"/>
        <v>0.10287200000000001</v>
      </c>
    </row>
    <row r="987" spans="5:7" x14ac:dyDescent="0.25">
      <c r="E987" s="16">
        <v>9.85</v>
      </c>
      <c r="F987" s="15">
        <f t="shared" si="74"/>
        <v>3.5383749999999998</v>
      </c>
      <c r="G987" s="17">
        <f t="shared" si="75"/>
        <v>0.10278000000000001</v>
      </c>
    </row>
    <row r="988" spans="5:7" x14ac:dyDescent="0.25">
      <c r="E988" s="16">
        <v>9.86</v>
      </c>
      <c r="F988" s="15">
        <f t="shared" si="74"/>
        <v>3.54081</v>
      </c>
      <c r="G988" s="17">
        <f t="shared" si="75"/>
        <v>0.102688</v>
      </c>
    </row>
    <row r="989" spans="5:7" x14ac:dyDescent="0.25">
      <c r="E989" s="16">
        <v>9.8699999999999992</v>
      </c>
      <c r="F989" s="15">
        <f t="shared" si="74"/>
        <v>3.5432449999999998</v>
      </c>
      <c r="G989" s="17">
        <f t="shared" si="75"/>
        <v>0.10259600000000001</v>
      </c>
    </row>
    <row r="990" spans="5:7" x14ac:dyDescent="0.25">
      <c r="E990" s="16">
        <v>9.8800000000000008</v>
      </c>
      <c r="F990" s="15">
        <f t="shared" si="74"/>
        <v>3.5456799999999999</v>
      </c>
      <c r="G990" s="17">
        <f t="shared" si="75"/>
        <v>0.102504</v>
      </c>
    </row>
    <row r="991" spans="5:7" x14ac:dyDescent="0.25">
      <c r="E991" s="16">
        <v>9.89</v>
      </c>
      <c r="F991" s="15">
        <f t="shared" si="74"/>
        <v>3.5481150000000001</v>
      </c>
      <c r="G991" s="17">
        <f t="shared" si="75"/>
        <v>0.102412</v>
      </c>
    </row>
    <row r="992" spans="5:7" x14ac:dyDescent="0.25">
      <c r="E992" s="16">
        <v>9.9</v>
      </c>
      <c r="F992" s="15">
        <f t="shared" si="74"/>
        <v>3.5505499999999999</v>
      </c>
      <c r="G992" s="17">
        <f t="shared" si="75"/>
        <v>0.10231999999999999</v>
      </c>
    </row>
    <row r="993" spans="5:7" x14ac:dyDescent="0.25">
      <c r="E993" s="16">
        <v>9.91</v>
      </c>
      <c r="F993" s="15">
        <f t="shared" si="74"/>
        <v>3.5529850000000001</v>
      </c>
      <c r="G993" s="17">
        <f t="shared" si="75"/>
        <v>0.102228</v>
      </c>
    </row>
    <row r="994" spans="5:7" x14ac:dyDescent="0.25">
      <c r="E994" s="16">
        <v>9.92</v>
      </c>
      <c r="F994" s="15">
        <f t="shared" si="74"/>
        <v>3.5554199999999998</v>
      </c>
      <c r="G994" s="17">
        <f t="shared" si="75"/>
        <v>0.102136</v>
      </c>
    </row>
    <row r="995" spans="5:7" x14ac:dyDescent="0.25">
      <c r="E995" s="16">
        <v>9.93</v>
      </c>
      <c r="F995" s="15">
        <f t="shared" si="74"/>
        <v>3.557855</v>
      </c>
      <c r="G995" s="17">
        <f t="shared" si="75"/>
        <v>0.10204400000000001</v>
      </c>
    </row>
    <row r="996" spans="5:7" x14ac:dyDescent="0.25">
      <c r="E996" s="16">
        <v>9.94</v>
      </c>
      <c r="F996" s="15">
        <f t="shared" si="74"/>
        <v>3.5602899999999997</v>
      </c>
      <c r="G996" s="17">
        <f t="shared" si="75"/>
        <v>0.10195200000000001</v>
      </c>
    </row>
    <row r="997" spans="5:7" x14ac:dyDescent="0.25">
      <c r="E997" s="16">
        <v>9.9499999999999993</v>
      </c>
      <c r="F997" s="15">
        <f t="shared" si="74"/>
        <v>3.5627249999999999</v>
      </c>
      <c r="G997" s="17">
        <f t="shared" si="75"/>
        <v>0.10186000000000001</v>
      </c>
    </row>
    <row r="998" spans="5:7" x14ac:dyDescent="0.25">
      <c r="E998" s="16">
        <v>9.9600000000000009</v>
      </c>
      <c r="F998" s="15">
        <f t="shared" si="74"/>
        <v>3.5651600000000001</v>
      </c>
      <c r="G998" s="17">
        <f t="shared" si="75"/>
        <v>0.101768</v>
      </c>
    </row>
    <row r="999" spans="5:7" x14ac:dyDescent="0.25">
      <c r="E999" s="16">
        <v>9.9700000000000006</v>
      </c>
      <c r="F999" s="15">
        <f t="shared" si="74"/>
        <v>3.5675950000000003</v>
      </c>
      <c r="G999" s="17">
        <f t="shared" si="75"/>
        <v>0.101676</v>
      </c>
    </row>
    <row r="1000" spans="5:7" x14ac:dyDescent="0.25">
      <c r="E1000" s="16">
        <v>9.98</v>
      </c>
      <c r="F1000" s="15">
        <f t="shared" si="74"/>
        <v>3.57003</v>
      </c>
      <c r="G1000" s="17">
        <f t="shared" si="75"/>
        <v>0.10158400000000001</v>
      </c>
    </row>
    <row r="1001" spans="5:7" x14ac:dyDescent="0.25">
      <c r="E1001" s="16">
        <v>9.99</v>
      </c>
      <c r="F1001" s="15">
        <f t="shared" si="74"/>
        <v>3.5724650000000002</v>
      </c>
      <c r="G1001" s="17">
        <f t="shared" si="75"/>
        <v>0.101492</v>
      </c>
    </row>
    <row r="1002" spans="5:7" x14ac:dyDescent="0.25">
      <c r="E1002" s="16">
        <v>10</v>
      </c>
      <c r="F1002" s="15">
        <f t="shared" si="74"/>
        <v>3.5749</v>
      </c>
      <c r="G1002" s="17">
        <f t="shared" si="75"/>
        <v>0.1014</v>
      </c>
    </row>
    <row r="1003" spans="5:7" x14ac:dyDescent="0.25">
      <c r="E1003" s="16">
        <v>10.01</v>
      </c>
      <c r="F1003" s="15">
        <f t="shared" ref="F1003:F1066" si="76">B$37+(B$38-B$37)*(($E1003-$A$37)/($A$38-$A$37))</f>
        <v>3.5773742999999998</v>
      </c>
      <c r="G1003" s="17">
        <f t="shared" ref="G1003:G1066" si="77">C$37+(C$38-C$37)*(($E1003-$A$37)/($A$38-$A$37))</f>
        <v>0.10135286</v>
      </c>
    </row>
    <row r="1004" spans="5:7" x14ac:dyDescent="0.25">
      <c r="E1004" s="16">
        <v>10.02</v>
      </c>
      <c r="F1004" s="15">
        <f t="shared" si="76"/>
        <v>3.5798486</v>
      </c>
      <c r="G1004" s="17">
        <f t="shared" si="77"/>
        <v>0.10130572</v>
      </c>
    </row>
    <row r="1005" spans="5:7" x14ac:dyDescent="0.25">
      <c r="E1005" s="16">
        <v>10.029999999999999</v>
      </c>
      <c r="F1005" s="15">
        <f t="shared" si="76"/>
        <v>3.5823228999999999</v>
      </c>
      <c r="G1005" s="17">
        <f t="shared" si="77"/>
        <v>0.10125858</v>
      </c>
    </row>
    <row r="1006" spans="5:7" x14ac:dyDescent="0.25">
      <c r="E1006" s="16">
        <v>10.039999999999999</v>
      </c>
      <c r="F1006" s="15">
        <f t="shared" si="76"/>
        <v>3.5847971999999997</v>
      </c>
      <c r="G1006" s="17">
        <f t="shared" si="77"/>
        <v>0.10121144000000001</v>
      </c>
    </row>
    <row r="1007" spans="5:7" x14ac:dyDescent="0.25">
      <c r="E1007" s="16">
        <v>10.050000000000001</v>
      </c>
      <c r="F1007" s="15">
        <f t="shared" si="76"/>
        <v>3.5872714999999999</v>
      </c>
      <c r="G1007" s="17">
        <f t="shared" si="77"/>
        <v>0.1011643</v>
      </c>
    </row>
    <row r="1008" spans="5:7" x14ac:dyDescent="0.25">
      <c r="E1008" s="16">
        <v>10.06</v>
      </c>
      <c r="F1008" s="15">
        <f t="shared" si="76"/>
        <v>3.5897458000000002</v>
      </c>
      <c r="G1008" s="17">
        <f t="shared" si="77"/>
        <v>0.10111716</v>
      </c>
    </row>
    <row r="1009" spans="5:7" x14ac:dyDescent="0.25">
      <c r="E1009" s="16">
        <v>10.07</v>
      </c>
      <c r="F1009" s="15">
        <f t="shared" si="76"/>
        <v>3.5922201</v>
      </c>
      <c r="G1009" s="17">
        <f t="shared" si="77"/>
        <v>0.10107002</v>
      </c>
    </row>
    <row r="1010" spans="5:7" x14ac:dyDescent="0.25">
      <c r="E1010" s="16">
        <v>10.08</v>
      </c>
      <c r="F1010" s="15">
        <f t="shared" si="76"/>
        <v>3.5946943999999998</v>
      </c>
      <c r="G1010" s="17">
        <f t="shared" si="77"/>
        <v>0.10102288000000001</v>
      </c>
    </row>
    <row r="1011" spans="5:7" x14ac:dyDescent="0.25">
      <c r="E1011" s="16">
        <v>10.09</v>
      </c>
      <c r="F1011" s="15">
        <f t="shared" si="76"/>
        <v>3.5971687000000001</v>
      </c>
      <c r="G1011" s="17">
        <f t="shared" si="77"/>
        <v>0.10097574000000001</v>
      </c>
    </row>
    <row r="1012" spans="5:7" x14ac:dyDescent="0.25">
      <c r="E1012" s="16">
        <v>10.1</v>
      </c>
      <c r="F1012" s="15">
        <f t="shared" si="76"/>
        <v>3.5996429999999999</v>
      </c>
      <c r="G1012" s="17">
        <f t="shared" si="77"/>
        <v>0.10092860000000001</v>
      </c>
    </row>
    <row r="1013" spans="5:7" x14ac:dyDescent="0.25">
      <c r="E1013" s="16">
        <v>10.11</v>
      </c>
      <c r="F1013" s="15">
        <f t="shared" si="76"/>
        <v>3.6021172999999997</v>
      </c>
      <c r="G1013" s="17">
        <f t="shared" si="77"/>
        <v>0.10088146000000001</v>
      </c>
    </row>
    <row r="1014" spans="5:7" x14ac:dyDescent="0.25">
      <c r="E1014" s="16">
        <v>10.119999999999999</v>
      </c>
      <c r="F1014" s="15">
        <f t="shared" si="76"/>
        <v>3.6045915999999996</v>
      </c>
      <c r="G1014" s="17">
        <f t="shared" si="77"/>
        <v>0.10083432000000001</v>
      </c>
    </row>
    <row r="1015" spans="5:7" x14ac:dyDescent="0.25">
      <c r="E1015" s="16">
        <v>10.130000000000001</v>
      </c>
      <c r="F1015" s="15">
        <f t="shared" si="76"/>
        <v>3.6070659000000003</v>
      </c>
      <c r="G1015" s="17">
        <f t="shared" si="77"/>
        <v>0.10078718</v>
      </c>
    </row>
    <row r="1016" spans="5:7" x14ac:dyDescent="0.25">
      <c r="E1016" s="16">
        <v>10.14</v>
      </c>
      <c r="F1016" s="15">
        <f t="shared" si="76"/>
        <v>3.6095402000000001</v>
      </c>
      <c r="G1016" s="17">
        <f t="shared" si="77"/>
        <v>0.10074004</v>
      </c>
    </row>
    <row r="1017" spans="5:7" x14ac:dyDescent="0.25">
      <c r="E1017" s="16">
        <v>10.15</v>
      </c>
      <c r="F1017" s="15">
        <f t="shared" si="76"/>
        <v>3.6120144999999999</v>
      </c>
      <c r="G1017" s="17">
        <f t="shared" si="77"/>
        <v>0.1006929</v>
      </c>
    </row>
    <row r="1018" spans="5:7" x14ac:dyDescent="0.25">
      <c r="E1018" s="16">
        <v>10.16</v>
      </c>
      <c r="F1018" s="15">
        <f t="shared" si="76"/>
        <v>3.6144888000000002</v>
      </c>
      <c r="G1018" s="17">
        <f t="shared" si="77"/>
        <v>0.10064576</v>
      </c>
    </row>
    <row r="1019" spans="5:7" x14ac:dyDescent="0.25">
      <c r="E1019" s="16">
        <v>10.17</v>
      </c>
      <c r="F1019" s="15">
        <f t="shared" si="76"/>
        <v>3.6169631</v>
      </c>
      <c r="G1019" s="17">
        <f t="shared" si="77"/>
        <v>0.10059862</v>
      </c>
    </row>
    <row r="1020" spans="5:7" x14ac:dyDescent="0.25">
      <c r="E1020" s="16">
        <v>10.18</v>
      </c>
      <c r="F1020" s="15">
        <f t="shared" si="76"/>
        <v>3.6194373999999998</v>
      </c>
      <c r="G1020" s="17">
        <f t="shared" si="77"/>
        <v>0.10055148</v>
      </c>
    </row>
    <row r="1021" spans="5:7" x14ac:dyDescent="0.25">
      <c r="E1021" s="16">
        <v>10.19</v>
      </c>
      <c r="F1021" s="15">
        <f t="shared" si="76"/>
        <v>3.6219117000000001</v>
      </c>
      <c r="G1021" s="17">
        <f t="shared" si="77"/>
        <v>0.10050434000000001</v>
      </c>
    </row>
    <row r="1022" spans="5:7" x14ac:dyDescent="0.25">
      <c r="E1022" s="16">
        <v>10.199999999999999</v>
      </c>
      <c r="F1022" s="15">
        <f t="shared" si="76"/>
        <v>3.6243859999999999</v>
      </c>
      <c r="G1022" s="17">
        <f t="shared" si="77"/>
        <v>0.10045720000000001</v>
      </c>
    </row>
    <row r="1023" spans="5:7" x14ac:dyDescent="0.25">
      <c r="E1023" s="16">
        <v>10.210000000000001</v>
      </c>
      <c r="F1023" s="15">
        <f t="shared" si="76"/>
        <v>3.6268603000000001</v>
      </c>
      <c r="G1023" s="17">
        <f t="shared" si="77"/>
        <v>0.10041006</v>
      </c>
    </row>
    <row r="1024" spans="5:7" x14ac:dyDescent="0.25">
      <c r="E1024" s="16">
        <v>10.220000000000001</v>
      </c>
      <c r="F1024" s="15">
        <f t="shared" si="76"/>
        <v>3.6293346</v>
      </c>
      <c r="G1024" s="17">
        <f t="shared" si="77"/>
        <v>0.10036291999999999</v>
      </c>
    </row>
    <row r="1025" spans="5:7" x14ac:dyDescent="0.25">
      <c r="E1025" s="16">
        <v>10.23</v>
      </c>
      <c r="F1025" s="15">
        <f t="shared" si="76"/>
        <v>3.6318089000000002</v>
      </c>
      <c r="G1025" s="17">
        <f t="shared" si="77"/>
        <v>0.10031578000000001</v>
      </c>
    </row>
    <row r="1026" spans="5:7" x14ac:dyDescent="0.25">
      <c r="E1026" s="16">
        <v>10.24</v>
      </c>
      <c r="F1026" s="15">
        <f t="shared" si="76"/>
        <v>3.6342832</v>
      </c>
      <c r="G1026" s="17">
        <f t="shared" si="77"/>
        <v>0.10026864000000001</v>
      </c>
    </row>
    <row r="1027" spans="5:7" x14ac:dyDescent="0.25">
      <c r="E1027" s="16">
        <v>10.25</v>
      </c>
      <c r="F1027" s="15">
        <f t="shared" si="76"/>
        <v>3.6367574999999999</v>
      </c>
      <c r="G1027" s="17">
        <f t="shared" si="77"/>
        <v>0.10022150000000001</v>
      </c>
    </row>
    <row r="1028" spans="5:7" x14ac:dyDescent="0.25">
      <c r="E1028" s="16">
        <v>10.26</v>
      </c>
      <c r="F1028" s="15">
        <f t="shared" si="76"/>
        <v>3.6392318000000001</v>
      </c>
      <c r="G1028" s="17">
        <f t="shared" si="77"/>
        <v>0.10017436</v>
      </c>
    </row>
    <row r="1029" spans="5:7" x14ac:dyDescent="0.25">
      <c r="E1029" s="16">
        <v>10.27</v>
      </c>
      <c r="F1029" s="15">
        <f t="shared" si="76"/>
        <v>3.6417060999999999</v>
      </c>
      <c r="G1029" s="17">
        <f t="shared" si="77"/>
        <v>0.10012722</v>
      </c>
    </row>
    <row r="1030" spans="5:7" x14ac:dyDescent="0.25">
      <c r="E1030" s="16">
        <v>10.28</v>
      </c>
      <c r="F1030" s="15">
        <f t="shared" si="76"/>
        <v>3.6441803999999998</v>
      </c>
      <c r="G1030" s="17">
        <f t="shared" si="77"/>
        <v>0.10008008</v>
      </c>
    </row>
    <row r="1031" spans="5:7" x14ac:dyDescent="0.25">
      <c r="E1031" s="16">
        <v>10.29</v>
      </c>
      <c r="F1031" s="15">
        <f t="shared" si="76"/>
        <v>3.6466546999999996</v>
      </c>
      <c r="G1031" s="17">
        <f t="shared" si="77"/>
        <v>0.10003294000000001</v>
      </c>
    </row>
    <row r="1032" spans="5:7" x14ac:dyDescent="0.25">
      <c r="E1032" s="16">
        <v>10.3</v>
      </c>
      <c r="F1032" s="15">
        <f t="shared" si="76"/>
        <v>3.6491290000000003</v>
      </c>
      <c r="G1032" s="17">
        <f t="shared" si="77"/>
        <v>9.99858E-2</v>
      </c>
    </row>
    <row r="1033" spans="5:7" x14ac:dyDescent="0.25">
      <c r="E1033" s="16">
        <v>10.31</v>
      </c>
      <c r="F1033" s="15">
        <f t="shared" si="76"/>
        <v>3.6516033000000001</v>
      </c>
      <c r="G1033" s="17">
        <f t="shared" si="77"/>
        <v>9.9938659999999999E-2</v>
      </c>
    </row>
    <row r="1034" spans="5:7" x14ac:dyDescent="0.25">
      <c r="E1034" s="16">
        <v>10.32</v>
      </c>
      <c r="F1034" s="15">
        <f t="shared" si="76"/>
        <v>3.6540775999999999</v>
      </c>
      <c r="G1034" s="17">
        <f t="shared" si="77"/>
        <v>9.9891519999999998E-2</v>
      </c>
    </row>
    <row r="1035" spans="5:7" x14ac:dyDescent="0.25">
      <c r="E1035" s="16">
        <v>10.33</v>
      </c>
      <c r="F1035" s="15">
        <f t="shared" si="76"/>
        <v>3.6565519000000002</v>
      </c>
      <c r="G1035" s="17">
        <f t="shared" si="77"/>
        <v>9.984438000000001E-2</v>
      </c>
    </row>
    <row r="1036" spans="5:7" x14ac:dyDescent="0.25">
      <c r="E1036" s="16">
        <v>10.34</v>
      </c>
      <c r="F1036" s="15">
        <f t="shared" si="76"/>
        <v>3.6590262</v>
      </c>
      <c r="G1036" s="17">
        <f t="shared" si="77"/>
        <v>9.9797240000000009E-2</v>
      </c>
    </row>
    <row r="1037" spans="5:7" x14ac:dyDescent="0.25">
      <c r="E1037" s="16">
        <v>10.35</v>
      </c>
      <c r="F1037" s="15">
        <f t="shared" si="76"/>
        <v>3.6615004999999998</v>
      </c>
      <c r="G1037" s="17">
        <f t="shared" si="77"/>
        <v>9.9750100000000008E-2</v>
      </c>
    </row>
    <row r="1038" spans="5:7" x14ac:dyDescent="0.25">
      <c r="E1038" s="16">
        <v>10.36</v>
      </c>
      <c r="F1038" s="15">
        <f t="shared" si="76"/>
        <v>3.6639747999999996</v>
      </c>
      <c r="G1038" s="17">
        <f t="shared" si="77"/>
        <v>9.9702960000000007E-2</v>
      </c>
    </row>
    <row r="1039" spans="5:7" x14ac:dyDescent="0.25">
      <c r="E1039" s="16">
        <v>10.37</v>
      </c>
      <c r="F1039" s="15">
        <f t="shared" si="76"/>
        <v>3.6664490999999999</v>
      </c>
      <c r="G1039" s="17">
        <f t="shared" si="77"/>
        <v>9.9655820000000006E-2</v>
      </c>
    </row>
    <row r="1040" spans="5:7" x14ac:dyDescent="0.25">
      <c r="E1040" s="16">
        <v>10.38</v>
      </c>
      <c r="F1040" s="15">
        <f t="shared" si="76"/>
        <v>3.6689234000000002</v>
      </c>
      <c r="G1040" s="17">
        <f t="shared" si="77"/>
        <v>9.9608680000000005E-2</v>
      </c>
    </row>
    <row r="1041" spans="5:7" x14ac:dyDescent="0.25">
      <c r="E1041" s="16">
        <v>10.39</v>
      </c>
      <c r="F1041" s="15">
        <f t="shared" si="76"/>
        <v>3.6713977</v>
      </c>
      <c r="G1041" s="17">
        <f t="shared" si="77"/>
        <v>9.9561540000000004E-2</v>
      </c>
    </row>
    <row r="1042" spans="5:7" x14ac:dyDescent="0.25">
      <c r="E1042" s="16">
        <v>10.4</v>
      </c>
      <c r="F1042" s="15">
        <f t="shared" si="76"/>
        <v>3.6738720000000002</v>
      </c>
      <c r="G1042" s="17">
        <f t="shared" si="77"/>
        <v>9.9514400000000003E-2</v>
      </c>
    </row>
    <row r="1043" spans="5:7" x14ac:dyDescent="0.25">
      <c r="E1043" s="16">
        <v>10.41</v>
      </c>
      <c r="F1043" s="15">
        <f t="shared" si="76"/>
        <v>3.6763463000000001</v>
      </c>
      <c r="G1043" s="17">
        <f t="shared" si="77"/>
        <v>9.9467260000000002E-2</v>
      </c>
    </row>
    <row r="1044" spans="5:7" x14ac:dyDescent="0.25">
      <c r="E1044" s="16">
        <v>10.42</v>
      </c>
      <c r="F1044" s="15">
        <f t="shared" si="76"/>
        <v>3.6788205999999999</v>
      </c>
      <c r="G1044" s="17">
        <f t="shared" si="77"/>
        <v>9.9420120000000001E-2</v>
      </c>
    </row>
    <row r="1045" spans="5:7" x14ac:dyDescent="0.25">
      <c r="E1045" s="16">
        <v>10.43</v>
      </c>
      <c r="F1045" s="15">
        <f t="shared" si="76"/>
        <v>3.6812948999999997</v>
      </c>
      <c r="G1045" s="17">
        <f t="shared" si="77"/>
        <v>9.937298E-2</v>
      </c>
    </row>
    <row r="1046" spans="5:7" x14ac:dyDescent="0.25">
      <c r="E1046" s="16">
        <v>10.44</v>
      </c>
      <c r="F1046" s="15">
        <f t="shared" si="76"/>
        <v>3.6837692</v>
      </c>
      <c r="G1046" s="17">
        <f t="shared" si="77"/>
        <v>9.9325840000000012E-2</v>
      </c>
    </row>
    <row r="1047" spans="5:7" x14ac:dyDescent="0.25">
      <c r="E1047" s="16">
        <v>10.45</v>
      </c>
      <c r="F1047" s="15">
        <f t="shared" si="76"/>
        <v>3.6862434999999998</v>
      </c>
      <c r="G1047" s="17">
        <f t="shared" si="77"/>
        <v>9.9278700000000011E-2</v>
      </c>
    </row>
    <row r="1048" spans="5:7" x14ac:dyDescent="0.25">
      <c r="E1048" s="16">
        <v>10.46</v>
      </c>
      <c r="F1048" s="15">
        <f t="shared" si="76"/>
        <v>3.6887178</v>
      </c>
      <c r="G1048" s="17">
        <f t="shared" si="77"/>
        <v>9.9231559999999996E-2</v>
      </c>
    </row>
    <row r="1049" spans="5:7" x14ac:dyDescent="0.25">
      <c r="E1049" s="16">
        <v>10.47</v>
      </c>
      <c r="F1049" s="15">
        <f t="shared" si="76"/>
        <v>3.6911921000000003</v>
      </c>
      <c r="G1049" s="17">
        <f t="shared" si="77"/>
        <v>9.9184419999999995E-2</v>
      </c>
    </row>
    <row r="1050" spans="5:7" x14ac:dyDescent="0.25">
      <c r="E1050" s="16">
        <v>10.48</v>
      </c>
      <c r="F1050" s="15">
        <f t="shared" si="76"/>
        <v>3.6936664000000001</v>
      </c>
      <c r="G1050" s="17">
        <f t="shared" si="77"/>
        <v>9.9137280000000008E-2</v>
      </c>
    </row>
    <row r="1051" spans="5:7" x14ac:dyDescent="0.25">
      <c r="E1051" s="16">
        <v>10.49</v>
      </c>
      <c r="F1051" s="15">
        <f t="shared" si="76"/>
        <v>3.6961406999999999</v>
      </c>
      <c r="G1051" s="17">
        <f t="shared" si="77"/>
        <v>9.9090140000000007E-2</v>
      </c>
    </row>
    <row r="1052" spans="5:7" x14ac:dyDescent="0.25">
      <c r="E1052" s="16">
        <v>10.5</v>
      </c>
      <c r="F1052" s="15">
        <f t="shared" si="76"/>
        <v>3.6986149999999998</v>
      </c>
      <c r="G1052" s="17">
        <f t="shared" si="77"/>
        <v>9.9043000000000006E-2</v>
      </c>
    </row>
    <row r="1053" spans="5:7" x14ac:dyDescent="0.25">
      <c r="E1053" s="16">
        <v>10.51</v>
      </c>
      <c r="F1053" s="15">
        <f t="shared" si="76"/>
        <v>3.7010893</v>
      </c>
      <c r="G1053" s="17">
        <f t="shared" si="77"/>
        <v>9.8995860000000005E-2</v>
      </c>
    </row>
    <row r="1054" spans="5:7" x14ac:dyDescent="0.25">
      <c r="E1054" s="16">
        <v>10.52</v>
      </c>
      <c r="F1054" s="15">
        <f t="shared" si="76"/>
        <v>3.7035635999999998</v>
      </c>
      <c r="G1054" s="17">
        <f t="shared" si="77"/>
        <v>9.8948720000000004E-2</v>
      </c>
    </row>
    <row r="1055" spans="5:7" x14ac:dyDescent="0.25">
      <c r="E1055" s="16">
        <v>10.53</v>
      </c>
      <c r="F1055" s="15">
        <f t="shared" si="76"/>
        <v>3.7060378999999997</v>
      </c>
      <c r="G1055" s="17">
        <f t="shared" si="77"/>
        <v>9.8901580000000003E-2</v>
      </c>
    </row>
    <row r="1056" spans="5:7" x14ac:dyDescent="0.25">
      <c r="E1056" s="16">
        <v>10.54</v>
      </c>
      <c r="F1056" s="15">
        <f t="shared" si="76"/>
        <v>3.7085121999999999</v>
      </c>
      <c r="G1056" s="17">
        <f t="shared" si="77"/>
        <v>9.8854440000000002E-2</v>
      </c>
    </row>
    <row r="1057" spans="5:7" x14ac:dyDescent="0.25">
      <c r="E1057" s="16">
        <v>10.55</v>
      </c>
      <c r="F1057" s="15">
        <f t="shared" si="76"/>
        <v>3.7109865000000002</v>
      </c>
      <c r="G1057" s="17">
        <f t="shared" si="77"/>
        <v>9.8807300000000001E-2</v>
      </c>
    </row>
    <row r="1058" spans="5:7" x14ac:dyDescent="0.25">
      <c r="E1058" s="16">
        <v>10.56</v>
      </c>
      <c r="F1058" s="15">
        <f t="shared" si="76"/>
        <v>3.7134608</v>
      </c>
      <c r="G1058" s="17">
        <f t="shared" si="77"/>
        <v>9.876016E-2</v>
      </c>
    </row>
    <row r="1059" spans="5:7" x14ac:dyDescent="0.25">
      <c r="E1059" s="16">
        <v>10.57</v>
      </c>
      <c r="F1059" s="15">
        <f t="shared" si="76"/>
        <v>3.7159351000000003</v>
      </c>
      <c r="G1059" s="17">
        <f t="shared" si="77"/>
        <v>9.8713019999999999E-2</v>
      </c>
    </row>
    <row r="1060" spans="5:7" x14ac:dyDescent="0.25">
      <c r="E1060" s="16">
        <v>10.58</v>
      </c>
      <c r="F1060" s="15">
        <f t="shared" si="76"/>
        <v>3.7184094000000001</v>
      </c>
      <c r="G1060" s="17">
        <f t="shared" si="77"/>
        <v>9.8665879999999997E-2</v>
      </c>
    </row>
    <row r="1061" spans="5:7" x14ac:dyDescent="0.25">
      <c r="E1061" s="16">
        <v>10.59</v>
      </c>
      <c r="F1061" s="15">
        <f t="shared" si="76"/>
        <v>3.7208836999999999</v>
      </c>
      <c r="G1061" s="17">
        <f t="shared" si="77"/>
        <v>9.861874000000001E-2</v>
      </c>
    </row>
    <row r="1062" spans="5:7" x14ac:dyDescent="0.25">
      <c r="E1062" s="16">
        <v>10.6</v>
      </c>
      <c r="F1062" s="15">
        <f t="shared" si="76"/>
        <v>3.7233579999999997</v>
      </c>
      <c r="G1062" s="17">
        <f t="shared" si="77"/>
        <v>9.8571600000000009E-2</v>
      </c>
    </row>
    <row r="1063" spans="5:7" x14ac:dyDescent="0.25">
      <c r="E1063" s="16">
        <v>10.61</v>
      </c>
      <c r="F1063" s="15">
        <f t="shared" si="76"/>
        <v>3.7258323</v>
      </c>
      <c r="G1063" s="17">
        <f t="shared" si="77"/>
        <v>9.8524460000000008E-2</v>
      </c>
    </row>
    <row r="1064" spans="5:7" x14ac:dyDescent="0.25">
      <c r="E1064" s="16">
        <v>10.62</v>
      </c>
      <c r="F1064" s="15">
        <f t="shared" si="76"/>
        <v>3.7283065999999998</v>
      </c>
      <c r="G1064" s="17">
        <f t="shared" si="77"/>
        <v>9.8477320000000007E-2</v>
      </c>
    </row>
    <row r="1065" spans="5:7" x14ac:dyDescent="0.25">
      <c r="E1065" s="16">
        <v>10.63</v>
      </c>
      <c r="F1065" s="15">
        <f t="shared" si="76"/>
        <v>3.7307809000000001</v>
      </c>
      <c r="G1065" s="17">
        <f t="shared" si="77"/>
        <v>9.8430180000000006E-2</v>
      </c>
    </row>
    <row r="1066" spans="5:7" x14ac:dyDescent="0.25">
      <c r="E1066" s="16">
        <v>10.64</v>
      </c>
      <c r="F1066" s="15">
        <f t="shared" si="76"/>
        <v>3.7332552000000003</v>
      </c>
      <c r="G1066" s="17">
        <f t="shared" si="77"/>
        <v>9.8383040000000005E-2</v>
      </c>
    </row>
    <row r="1067" spans="5:7" x14ac:dyDescent="0.25">
      <c r="E1067" s="16">
        <v>10.65</v>
      </c>
      <c r="F1067" s="15">
        <f t="shared" ref="F1067:F1130" si="78">B$37+(B$38-B$37)*(($E1067-$A$37)/($A$38-$A$37))</f>
        <v>3.7357295000000001</v>
      </c>
      <c r="G1067" s="17">
        <f t="shared" ref="G1067:G1130" si="79">C$37+(C$38-C$37)*(($E1067-$A$37)/($A$38-$A$37))</f>
        <v>9.8335900000000004E-2</v>
      </c>
    </row>
    <row r="1068" spans="5:7" x14ac:dyDescent="0.25">
      <c r="E1068" s="16">
        <v>10.66</v>
      </c>
      <c r="F1068" s="15">
        <f t="shared" si="78"/>
        <v>3.7382038</v>
      </c>
      <c r="G1068" s="17">
        <f t="shared" si="79"/>
        <v>9.8288760000000003E-2</v>
      </c>
    </row>
    <row r="1069" spans="5:7" x14ac:dyDescent="0.25">
      <c r="E1069" s="16">
        <v>10.67</v>
      </c>
      <c r="F1069" s="15">
        <f t="shared" si="78"/>
        <v>3.7406780999999998</v>
      </c>
      <c r="G1069" s="17">
        <f t="shared" si="79"/>
        <v>9.8241620000000002E-2</v>
      </c>
    </row>
    <row r="1070" spans="5:7" x14ac:dyDescent="0.25">
      <c r="E1070" s="16">
        <v>10.68</v>
      </c>
      <c r="F1070" s="15">
        <f t="shared" si="78"/>
        <v>3.7431524</v>
      </c>
      <c r="G1070" s="17">
        <f t="shared" si="79"/>
        <v>9.8194480000000001E-2</v>
      </c>
    </row>
    <row r="1071" spans="5:7" x14ac:dyDescent="0.25">
      <c r="E1071" s="16">
        <v>10.69</v>
      </c>
      <c r="F1071" s="15">
        <f t="shared" si="78"/>
        <v>3.7456266999999999</v>
      </c>
      <c r="G1071" s="17">
        <f t="shared" si="79"/>
        <v>9.814734E-2</v>
      </c>
    </row>
    <row r="1072" spans="5:7" x14ac:dyDescent="0.25">
      <c r="E1072" s="16">
        <v>10.7</v>
      </c>
      <c r="F1072" s="15">
        <f t="shared" si="78"/>
        <v>3.7481009999999997</v>
      </c>
      <c r="G1072" s="17">
        <f t="shared" si="79"/>
        <v>9.8100200000000012E-2</v>
      </c>
    </row>
    <row r="1073" spans="5:7" x14ac:dyDescent="0.25">
      <c r="E1073" s="16">
        <v>10.71</v>
      </c>
      <c r="F1073" s="15">
        <f t="shared" si="78"/>
        <v>3.7505753000000004</v>
      </c>
      <c r="G1073" s="17">
        <f t="shared" si="79"/>
        <v>9.8053059999999997E-2</v>
      </c>
    </row>
    <row r="1074" spans="5:7" x14ac:dyDescent="0.25">
      <c r="E1074" s="16">
        <v>10.72</v>
      </c>
      <c r="F1074" s="15">
        <f t="shared" si="78"/>
        <v>3.7530496000000002</v>
      </c>
      <c r="G1074" s="17">
        <f t="shared" si="79"/>
        <v>9.8005919999999996E-2</v>
      </c>
    </row>
    <row r="1075" spans="5:7" x14ac:dyDescent="0.25">
      <c r="E1075" s="16">
        <v>10.73</v>
      </c>
      <c r="F1075" s="15">
        <f t="shared" si="78"/>
        <v>3.7555239</v>
      </c>
      <c r="G1075" s="17">
        <f t="shared" si="79"/>
        <v>9.7958779999999995E-2</v>
      </c>
    </row>
    <row r="1076" spans="5:7" x14ac:dyDescent="0.25">
      <c r="E1076" s="16">
        <v>10.74</v>
      </c>
      <c r="F1076" s="15">
        <f t="shared" si="78"/>
        <v>3.7579981999999998</v>
      </c>
      <c r="G1076" s="17">
        <f t="shared" si="79"/>
        <v>9.7911640000000008E-2</v>
      </c>
    </row>
    <row r="1077" spans="5:7" x14ac:dyDescent="0.25">
      <c r="E1077" s="16">
        <v>10.75</v>
      </c>
      <c r="F1077" s="15">
        <f t="shared" si="78"/>
        <v>3.7604725000000001</v>
      </c>
      <c r="G1077" s="17">
        <f t="shared" si="79"/>
        <v>9.7864500000000007E-2</v>
      </c>
    </row>
    <row r="1078" spans="5:7" x14ac:dyDescent="0.25">
      <c r="E1078" s="16">
        <v>10.76</v>
      </c>
      <c r="F1078" s="15">
        <f t="shared" si="78"/>
        <v>3.7629467999999999</v>
      </c>
      <c r="G1078" s="17">
        <f t="shared" si="79"/>
        <v>9.7817360000000006E-2</v>
      </c>
    </row>
    <row r="1079" spans="5:7" x14ac:dyDescent="0.25">
      <c r="E1079" s="16">
        <v>10.77</v>
      </c>
      <c r="F1079" s="15">
        <f t="shared" si="78"/>
        <v>3.7654210999999997</v>
      </c>
      <c r="G1079" s="17">
        <f t="shared" si="79"/>
        <v>9.7770220000000005E-2</v>
      </c>
    </row>
    <row r="1080" spans="5:7" x14ac:dyDescent="0.25">
      <c r="E1080" s="16">
        <v>10.78</v>
      </c>
      <c r="F1080" s="15">
        <f t="shared" si="78"/>
        <v>3.7678953999999996</v>
      </c>
      <c r="G1080" s="17">
        <f t="shared" si="79"/>
        <v>9.7723080000000004E-2</v>
      </c>
    </row>
    <row r="1081" spans="5:7" x14ac:dyDescent="0.25">
      <c r="E1081" s="16">
        <v>10.79</v>
      </c>
      <c r="F1081" s="15">
        <f t="shared" si="78"/>
        <v>3.7703696999999998</v>
      </c>
      <c r="G1081" s="17">
        <f t="shared" si="79"/>
        <v>9.7675940000000003E-2</v>
      </c>
    </row>
    <row r="1082" spans="5:7" x14ac:dyDescent="0.25">
      <c r="E1082" s="16">
        <v>10.8</v>
      </c>
      <c r="F1082" s="15">
        <f t="shared" si="78"/>
        <v>3.7728440000000001</v>
      </c>
      <c r="G1082" s="17">
        <f t="shared" si="79"/>
        <v>9.7628800000000002E-2</v>
      </c>
    </row>
    <row r="1083" spans="5:7" x14ac:dyDescent="0.25">
      <c r="E1083" s="16">
        <v>10.81</v>
      </c>
      <c r="F1083" s="15">
        <f t="shared" si="78"/>
        <v>3.7753182999999999</v>
      </c>
      <c r="G1083" s="17">
        <f t="shared" si="79"/>
        <v>9.7581660000000001E-2</v>
      </c>
    </row>
    <row r="1084" spans="5:7" x14ac:dyDescent="0.25">
      <c r="E1084" s="16">
        <v>10.82</v>
      </c>
      <c r="F1084" s="15">
        <f t="shared" si="78"/>
        <v>3.7777926000000002</v>
      </c>
      <c r="G1084" s="17">
        <f t="shared" si="79"/>
        <v>9.753452E-2</v>
      </c>
    </row>
    <row r="1085" spans="5:7" x14ac:dyDescent="0.25">
      <c r="E1085" s="16">
        <v>10.83</v>
      </c>
      <c r="F1085" s="15">
        <f t="shared" si="78"/>
        <v>3.7802669</v>
      </c>
      <c r="G1085" s="17">
        <f t="shared" si="79"/>
        <v>9.7487379999999998E-2</v>
      </c>
    </row>
    <row r="1086" spans="5:7" x14ac:dyDescent="0.25">
      <c r="E1086" s="16">
        <v>10.84</v>
      </c>
      <c r="F1086" s="15">
        <f t="shared" si="78"/>
        <v>3.7827411999999998</v>
      </c>
      <c r="G1086" s="17">
        <f t="shared" si="79"/>
        <v>9.7440240000000011E-2</v>
      </c>
    </row>
    <row r="1087" spans="5:7" x14ac:dyDescent="0.25">
      <c r="E1087" s="16">
        <v>10.85</v>
      </c>
      <c r="F1087" s="15">
        <f t="shared" si="78"/>
        <v>3.7852155000000001</v>
      </c>
      <c r="G1087" s="17">
        <f t="shared" si="79"/>
        <v>9.739310000000001E-2</v>
      </c>
    </row>
    <row r="1088" spans="5:7" x14ac:dyDescent="0.25">
      <c r="E1088" s="16">
        <v>10.86</v>
      </c>
      <c r="F1088" s="15">
        <f t="shared" si="78"/>
        <v>3.7876897999999999</v>
      </c>
      <c r="G1088" s="17">
        <f t="shared" si="79"/>
        <v>9.7345960000000009E-2</v>
      </c>
    </row>
    <row r="1089" spans="5:7" x14ac:dyDescent="0.25">
      <c r="E1089" s="16">
        <v>10.87</v>
      </c>
      <c r="F1089" s="15">
        <f t="shared" si="78"/>
        <v>3.7901640999999997</v>
      </c>
      <c r="G1089" s="17">
        <f t="shared" si="79"/>
        <v>9.7298820000000008E-2</v>
      </c>
    </row>
    <row r="1090" spans="5:7" x14ac:dyDescent="0.25">
      <c r="E1090" s="16">
        <v>10.88</v>
      </c>
      <c r="F1090" s="15">
        <f t="shared" si="78"/>
        <v>3.7926384</v>
      </c>
      <c r="G1090" s="17">
        <f t="shared" si="79"/>
        <v>9.7251680000000007E-2</v>
      </c>
    </row>
    <row r="1091" spans="5:7" x14ac:dyDescent="0.25">
      <c r="E1091" s="16">
        <v>10.89</v>
      </c>
      <c r="F1091" s="15">
        <f t="shared" si="78"/>
        <v>3.7951127000000002</v>
      </c>
      <c r="G1091" s="17">
        <f t="shared" si="79"/>
        <v>9.7204540000000006E-2</v>
      </c>
    </row>
    <row r="1092" spans="5:7" x14ac:dyDescent="0.25">
      <c r="E1092" s="16">
        <v>10.9</v>
      </c>
      <c r="F1092" s="15">
        <f t="shared" si="78"/>
        <v>3.797587</v>
      </c>
      <c r="G1092" s="17">
        <f t="shared" si="79"/>
        <v>9.7157400000000005E-2</v>
      </c>
    </row>
    <row r="1093" spans="5:7" x14ac:dyDescent="0.25">
      <c r="E1093" s="16">
        <v>10.91</v>
      </c>
      <c r="F1093" s="15">
        <f t="shared" si="78"/>
        <v>3.8000612999999999</v>
      </c>
      <c r="G1093" s="17">
        <f t="shared" si="79"/>
        <v>9.7110260000000004E-2</v>
      </c>
    </row>
    <row r="1094" spans="5:7" x14ac:dyDescent="0.25">
      <c r="E1094" s="16">
        <v>10.92</v>
      </c>
      <c r="F1094" s="15">
        <f t="shared" si="78"/>
        <v>3.8025356000000001</v>
      </c>
      <c r="G1094" s="17">
        <f t="shared" si="79"/>
        <v>9.7063120000000003E-2</v>
      </c>
    </row>
    <row r="1095" spans="5:7" x14ac:dyDescent="0.25">
      <c r="E1095" s="16">
        <v>10.93</v>
      </c>
      <c r="F1095" s="15">
        <f t="shared" si="78"/>
        <v>3.8050098999999999</v>
      </c>
      <c r="G1095" s="17">
        <f t="shared" si="79"/>
        <v>9.7015980000000002E-2</v>
      </c>
    </row>
    <row r="1096" spans="5:7" x14ac:dyDescent="0.25">
      <c r="E1096" s="16">
        <v>10.94</v>
      </c>
      <c r="F1096" s="15">
        <f t="shared" si="78"/>
        <v>3.8074841999999998</v>
      </c>
      <c r="G1096" s="17">
        <f t="shared" si="79"/>
        <v>9.6968840000000001E-2</v>
      </c>
    </row>
    <row r="1097" spans="5:7" x14ac:dyDescent="0.25">
      <c r="E1097" s="16">
        <v>10.95</v>
      </c>
      <c r="F1097" s="15">
        <f t="shared" si="78"/>
        <v>3.8099584999999996</v>
      </c>
      <c r="G1097" s="17">
        <f t="shared" si="79"/>
        <v>9.6921700000000013E-2</v>
      </c>
    </row>
    <row r="1098" spans="5:7" x14ac:dyDescent="0.25">
      <c r="E1098" s="16">
        <v>10.96</v>
      </c>
      <c r="F1098" s="15">
        <f t="shared" si="78"/>
        <v>3.8124328000000003</v>
      </c>
      <c r="G1098" s="17">
        <f t="shared" si="79"/>
        <v>9.6874559999999998E-2</v>
      </c>
    </row>
    <row r="1099" spans="5:7" x14ac:dyDescent="0.25">
      <c r="E1099" s="16">
        <v>10.97</v>
      </c>
      <c r="F1099" s="15">
        <f t="shared" si="78"/>
        <v>3.8149071000000001</v>
      </c>
      <c r="G1099" s="17">
        <f t="shared" si="79"/>
        <v>9.6827419999999997E-2</v>
      </c>
    </row>
    <row r="1100" spans="5:7" x14ac:dyDescent="0.25">
      <c r="E1100" s="16">
        <v>10.98</v>
      </c>
      <c r="F1100" s="15">
        <f t="shared" si="78"/>
        <v>3.8173813999999999</v>
      </c>
      <c r="G1100" s="17">
        <f t="shared" si="79"/>
        <v>9.6780279999999996E-2</v>
      </c>
    </row>
    <row r="1101" spans="5:7" x14ac:dyDescent="0.25">
      <c r="E1101" s="16">
        <v>10.99</v>
      </c>
      <c r="F1101" s="15">
        <f t="shared" si="78"/>
        <v>3.8198557000000002</v>
      </c>
      <c r="G1101" s="17">
        <f t="shared" si="79"/>
        <v>9.6733140000000009E-2</v>
      </c>
    </row>
    <row r="1102" spans="5:7" x14ac:dyDescent="0.25">
      <c r="E1102" s="16">
        <v>11</v>
      </c>
      <c r="F1102" s="15">
        <f t="shared" si="78"/>
        <v>3.82233</v>
      </c>
      <c r="G1102" s="17">
        <f t="shared" si="79"/>
        <v>9.6686000000000008E-2</v>
      </c>
    </row>
    <row r="1103" spans="5:7" x14ac:dyDescent="0.25">
      <c r="E1103" s="16">
        <v>11.01</v>
      </c>
      <c r="F1103" s="15">
        <f t="shared" si="78"/>
        <v>3.8248042999999998</v>
      </c>
      <c r="G1103" s="17">
        <f t="shared" si="79"/>
        <v>9.6638860000000007E-2</v>
      </c>
    </row>
    <row r="1104" spans="5:7" x14ac:dyDescent="0.25">
      <c r="E1104" s="16">
        <v>11.02</v>
      </c>
      <c r="F1104" s="15">
        <f t="shared" si="78"/>
        <v>3.8272785999999996</v>
      </c>
      <c r="G1104" s="17">
        <f t="shared" si="79"/>
        <v>9.6591720000000006E-2</v>
      </c>
    </row>
    <row r="1105" spans="5:7" x14ac:dyDescent="0.25">
      <c r="E1105" s="16">
        <v>11.03</v>
      </c>
      <c r="F1105" s="15">
        <f t="shared" si="78"/>
        <v>3.8297528999999999</v>
      </c>
      <c r="G1105" s="17">
        <f t="shared" si="79"/>
        <v>9.6544580000000005E-2</v>
      </c>
    </row>
    <row r="1106" spans="5:7" x14ac:dyDescent="0.25">
      <c r="E1106" s="16">
        <v>11.04</v>
      </c>
      <c r="F1106" s="15">
        <f t="shared" si="78"/>
        <v>3.8322271999999997</v>
      </c>
      <c r="G1106" s="17">
        <f t="shared" si="79"/>
        <v>9.6497440000000004E-2</v>
      </c>
    </row>
    <row r="1107" spans="5:7" x14ac:dyDescent="0.25">
      <c r="E1107" s="16">
        <v>11.05</v>
      </c>
      <c r="F1107" s="15">
        <f t="shared" si="78"/>
        <v>3.8347015</v>
      </c>
      <c r="G1107" s="17">
        <f t="shared" si="79"/>
        <v>9.6450300000000003E-2</v>
      </c>
    </row>
    <row r="1108" spans="5:7" x14ac:dyDescent="0.25">
      <c r="E1108" s="16">
        <v>11.06</v>
      </c>
      <c r="F1108" s="15">
        <f t="shared" si="78"/>
        <v>3.8371758000000002</v>
      </c>
      <c r="G1108" s="17">
        <f t="shared" si="79"/>
        <v>9.6403160000000002E-2</v>
      </c>
    </row>
    <row r="1109" spans="5:7" x14ac:dyDescent="0.25">
      <c r="E1109" s="16">
        <v>11.07</v>
      </c>
      <c r="F1109" s="15">
        <f t="shared" si="78"/>
        <v>3.8396501000000001</v>
      </c>
      <c r="G1109" s="17">
        <f t="shared" si="79"/>
        <v>9.6356020000000001E-2</v>
      </c>
    </row>
    <row r="1110" spans="5:7" x14ac:dyDescent="0.25">
      <c r="E1110" s="16">
        <v>11.08</v>
      </c>
      <c r="F1110" s="15">
        <f t="shared" si="78"/>
        <v>3.8421243999999999</v>
      </c>
      <c r="G1110" s="17">
        <f t="shared" si="79"/>
        <v>9.6308879999999999E-2</v>
      </c>
    </row>
    <row r="1111" spans="5:7" x14ac:dyDescent="0.25">
      <c r="E1111" s="16">
        <v>11.09</v>
      </c>
      <c r="F1111" s="15">
        <f t="shared" si="78"/>
        <v>3.8445986999999997</v>
      </c>
      <c r="G1111" s="17">
        <f t="shared" si="79"/>
        <v>9.6261739999999998E-2</v>
      </c>
    </row>
    <row r="1112" spans="5:7" x14ac:dyDescent="0.25">
      <c r="E1112" s="16">
        <v>11.1</v>
      </c>
      <c r="F1112" s="15">
        <f t="shared" si="78"/>
        <v>3.847073</v>
      </c>
      <c r="G1112" s="17">
        <f t="shared" si="79"/>
        <v>9.6214600000000011E-2</v>
      </c>
    </row>
    <row r="1113" spans="5:7" x14ac:dyDescent="0.25">
      <c r="E1113" s="16">
        <v>11.11</v>
      </c>
      <c r="F1113" s="15">
        <f t="shared" si="78"/>
        <v>3.8495472999999998</v>
      </c>
      <c r="G1113" s="17">
        <f t="shared" si="79"/>
        <v>9.616746000000001E-2</v>
      </c>
    </row>
    <row r="1114" spans="5:7" x14ac:dyDescent="0.25">
      <c r="E1114" s="16">
        <v>11.12</v>
      </c>
      <c r="F1114" s="15">
        <f t="shared" si="78"/>
        <v>3.8520215999999996</v>
      </c>
      <c r="G1114" s="17">
        <f t="shared" si="79"/>
        <v>9.6120320000000009E-2</v>
      </c>
    </row>
    <row r="1115" spans="5:7" x14ac:dyDescent="0.25">
      <c r="E1115" s="16">
        <v>11.13</v>
      </c>
      <c r="F1115" s="15">
        <f t="shared" si="78"/>
        <v>3.8544959000000003</v>
      </c>
      <c r="G1115" s="17">
        <f t="shared" si="79"/>
        <v>9.6073179999999994E-2</v>
      </c>
    </row>
    <row r="1116" spans="5:7" x14ac:dyDescent="0.25">
      <c r="E1116" s="16">
        <v>11.14</v>
      </c>
      <c r="F1116" s="15">
        <f t="shared" si="78"/>
        <v>3.8569702000000001</v>
      </c>
      <c r="G1116" s="17">
        <f t="shared" si="79"/>
        <v>9.6026040000000007E-2</v>
      </c>
    </row>
    <row r="1117" spans="5:7" x14ac:dyDescent="0.25">
      <c r="E1117" s="16">
        <v>11.15</v>
      </c>
      <c r="F1117" s="15">
        <f t="shared" si="78"/>
        <v>3.8594444999999999</v>
      </c>
      <c r="G1117" s="17">
        <f t="shared" si="79"/>
        <v>9.5978900000000006E-2</v>
      </c>
    </row>
    <row r="1118" spans="5:7" x14ac:dyDescent="0.25">
      <c r="E1118" s="16">
        <v>11.16</v>
      </c>
      <c r="F1118" s="15">
        <f t="shared" si="78"/>
        <v>3.8619187999999998</v>
      </c>
      <c r="G1118" s="17">
        <f t="shared" si="79"/>
        <v>9.5931760000000005E-2</v>
      </c>
    </row>
    <row r="1119" spans="5:7" x14ac:dyDescent="0.25">
      <c r="E1119" s="16">
        <v>11.17</v>
      </c>
      <c r="F1119" s="15">
        <f t="shared" si="78"/>
        <v>3.8643931</v>
      </c>
      <c r="G1119" s="17">
        <f t="shared" si="79"/>
        <v>9.5884620000000004E-2</v>
      </c>
    </row>
    <row r="1120" spans="5:7" x14ac:dyDescent="0.25">
      <c r="E1120" s="16">
        <v>11.18</v>
      </c>
      <c r="F1120" s="15">
        <f t="shared" si="78"/>
        <v>3.8668673999999998</v>
      </c>
      <c r="G1120" s="17">
        <f t="shared" si="79"/>
        <v>9.5837480000000003E-2</v>
      </c>
    </row>
    <row r="1121" spans="5:7" x14ac:dyDescent="0.25">
      <c r="E1121" s="16">
        <v>11.19</v>
      </c>
      <c r="F1121" s="15">
        <f t="shared" si="78"/>
        <v>3.8693416999999997</v>
      </c>
      <c r="G1121" s="17">
        <f t="shared" si="79"/>
        <v>9.5790340000000002E-2</v>
      </c>
    </row>
    <row r="1122" spans="5:7" x14ac:dyDescent="0.25">
      <c r="E1122" s="16">
        <v>11.2</v>
      </c>
      <c r="F1122" s="15">
        <f t="shared" si="78"/>
        <v>3.8718159999999999</v>
      </c>
      <c r="G1122" s="17">
        <f t="shared" si="79"/>
        <v>9.5743200000000001E-2</v>
      </c>
    </row>
    <row r="1123" spans="5:7" x14ac:dyDescent="0.25">
      <c r="E1123" s="16">
        <v>11.21</v>
      </c>
      <c r="F1123" s="15">
        <f t="shared" si="78"/>
        <v>3.8742903000000002</v>
      </c>
      <c r="G1123" s="17">
        <f t="shared" si="79"/>
        <v>9.5696059999999999E-2</v>
      </c>
    </row>
    <row r="1124" spans="5:7" x14ac:dyDescent="0.25">
      <c r="E1124" s="16">
        <v>11.22</v>
      </c>
      <c r="F1124" s="15">
        <f t="shared" si="78"/>
        <v>3.8767646</v>
      </c>
      <c r="G1124" s="17">
        <f t="shared" si="79"/>
        <v>9.5648919999999998E-2</v>
      </c>
    </row>
    <row r="1125" spans="5:7" x14ac:dyDescent="0.25">
      <c r="E1125" s="16">
        <v>11.23</v>
      </c>
      <c r="F1125" s="15">
        <f t="shared" si="78"/>
        <v>3.8792388999999998</v>
      </c>
      <c r="G1125" s="17">
        <f t="shared" si="79"/>
        <v>9.5601779999999997E-2</v>
      </c>
    </row>
    <row r="1126" spans="5:7" x14ac:dyDescent="0.25">
      <c r="E1126" s="16">
        <v>11.24</v>
      </c>
      <c r="F1126" s="15">
        <f t="shared" si="78"/>
        <v>3.8817132000000001</v>
      </c>
      <c r="G1126" s="17">
        <f t="shared" si="79"/>
        <v>9.5554639999999996E-2</v>
      </c>
    </row>
    <row r="1127" spans="5:7" x14ac:dyDescent="0.25">
      <c r="E1127" s="16">
        <v>11.25</v>
      </c>
      <c r="F1127" s="15">
        <f t="shared" si="78"/>
        <v>3.8841874999999999</v>
      </c>
      <c r="G1127" s="17">
        <f t="shared" si="79"/>
        <v>9.5507500000000009E-2</v>
      </c>
    </row>
    <row r="1128" spans="5:7" x14ac:dyDescent="0.25">
      <c r="E1128" s="16">
        <v>11.26</v>
      </c>
      <c r="F1128" s="15">
        <f t="shared" si="78"/>
        <v>3.8866617999999997</v>
      </c>
      <c r="G1128" s="17">
        <f t="shared" si="79"/>
        <v>9.5460360000000008E-2</v>
      </c>
    </row>
    <row r="1129" spans="5:7" x14ac:dyDescent="0.25">
      <c r="E1129" s="16">
        <v>11.27</v>
      </c>
      <c r="F1129" s="15">
        <f t="shared" si="78"/>
        <v>3.8891361</v>
      </c>
      <c r="G1129" s="17">
        <f t="shared" si="79"/>
        <v>9.5413220000000007E-2</v>
      </c>
    </row>
    <row r="1130" spans="5:7" x14ac:dyDescent="0.25">
      <c r="E1130" s="16">
        <v>11.28</v>
      </c>
      <c r="F1130" s="15">
        <f t="shared" si="78"/>
        <v>3.8916103999999998</v>
      </c>
      <c r="G1130" s="17">
        <f t="shared" si="79"/>
        <v>9.5366080000000006E-2</v>
      </c>
    </row>
    <row r="1131" spans="5:7" x14ac:dyDescent="0.25">
      <c r="E1131" s="16">
        <v>11.29</v>
      </c>
      <c r="F1131" s="15">
        <f t="shared" ref="F1131:F1194" si="80">B$37+(B$38-B$37)*(($E1131-$A$37)/($A$38-$A$37))</f>
        <v>3.8940846999999996</v>
      </c>
      <c r="G1131" s="17">
        <f t="shared" ref="G1131:G1194" si="81">C$37+(C$38-C$37)*(($E1131-$A$37)/($A$38-$A$37))</f>
        <v>9.5318940000000005E-2</v>
      </c>
    </row>
    <row r="1132" spans="5:7" x14ac:dyDescent="0.25">
      <c r="E1132" s="16">
        <v>11.3</v>
      </c>
      <c r="F1132" s="15">
        <f t="shared" si="80"/>
        <v>3.8965589999999999</v>
      </c>
      <c r="G1132" s="17">
        <f t="shared" si="81"/>
        <v>9.5271800000000004E-2</v>
      </c>
    </row>
    <row r="1133" spans="5:7" x14ac:dyDescent="0.25">
      <c r="E1133" s="16">
        <v>11.31</v>
      </c>
      <c r="F1133" s="15">
        <f t="shared" si="80"/>
        <v>3.8990333000000001</v>
      </c>
      <c r="G1133" s="17">
        <f t="shared" si="81"/>
        <v>9.5224660000000003E-2</v>
      </c>
    </row>
    <row r="1134" spans="5:7" x14ac:dyDescent="0.25">
      <c r="E1134" s="16">
        <v>11.32</v>
      </c>
      <c r="F1134" s="15">
        <f t="shared" si="80"/>
        <v>3.9015076</v>
      </c>
      <c r="G1134" s="17">
        <f t="shared" si="81"/>
        <v>9.5177520000000002E-2</v>
      </c>
    </row>
    <row r="1135" spans="5:7" x14ac:dyDescent="0.25">
      <c r="E1135" s="16">
        <v>11.33</v>
      </c>
      <c r="F1135" s="15">
        <f t="shared" si="80"/>
        <v>3.9039818999999998</v>
      </c>
      <c r="G1135" s="17">
        <f t="shared" si="81"/>
        <v>9.513038E-2</v>
      </c>
    </row>
    <row r="1136" spans="5:7" x14ac:dyDescent="0.25">
      <c r="E1136" s="16">
        <v>11.34</v>
      </c>
      <c r="F1136" s="15">
        <f t="shared" si="80"/>
        <v>3.9064562</v>
      </c>
      <c r="G1136" s="17">
        <f t="shared" si="81"/>
        <v>9.5083239999999999E-2</v>
      </c>
    </row>
    <row r="1137" spans="5:7" x14ac:dyDescent="0.25">
      <c r="E1137" s="16">
        <v>11.35</v>
      </c>
      <c r="F1137" s="15">
        <f t="shared" si="80"/>
        <v>3.9089304999999999</v>
      </c>
      <c r="G1137" s="17">
        <f t="shared" si="81"/>
        <v>9.5036100000000012E-2</v>
      </c>
    </row>
    <row r="1138" spans="5:7" x14ac:dyDescent="0.25">
      <c r="E1138" s="16">
        <v>11.36</v>
      </c>
      <c r="F1138" s="15">
        <f t="shared" si="80"/>
        <v>3.9114047999999997</v>
      </c>
      <c r="G1138" s="17">
        <f t="shared" si="81"/>
        <v>9.4988960000000011E-2</v>
      </c>
    </row>
    <row r="1139" spans="5:7" x14ac:dyDescent="0.25">
      <c r="E1139" s="16">
        <v>11.37</v>
      </c>
      <c r="F1139" s="15">
        <f t="shared" si="80"/>
        <v>3.9138790999999999</v>
      </c>
      <c r="G1139" s="17">
        <f t="shared" si="81"/>
        <v>9.494182000000001E-2</v>
      </c>
    </row>
    <row r="1140" spans="5:7" x14ac:dyDescent="0.25">
      <c r="E1140" s="16">
        <v>11.38</v>
      </c>
      <c r="F1140" s="15">
        <f t="shared" si="80"/>
        <v>3.9163534000000002</v>
      </c>
      <c r="G1140" s="17">
        <f t="shared" si="81"/>
        <v>9.4894679999999995E-2</v>
      </c>
    </row>
    <row r="1141" spans="5:7" x14ac:dyDescent="0.25">
      <c r="E1141" s="16">
        <v>11.39</v>
      </c>
      <c r="F1141" s="15">
        <f t="shared" si="80"/>
        <v>3.9188277</v>
      </c>
      <c r="G1141" s="17">
        <f t="shared" si="81"/>
        <v>9.4847540000000008E-2</v>
      </c>
    </row>
    <row r="1142" spans="5:7" x14ac:dyDescent="0.25">
      <c r="E1142" s="16">
        <v>11.4</v>
      </c>
      <c r="F1142" s="15">
        <f t="shared" si="80"/>
        <v>3.9213019999999998</v>
      </c>
      <c r="G1142" s="17">
        <f t="shared" si="81"/>
        <v>9.4800400000000007E-2</v>
      </c>
    </row>
    <row r="1143" spans="5:7" x14ac:dyDescent="0.25">
      <c r="E1143" s="16">
        <v>11.41</v>
      </c>
      <c r="F1143" s="15">
        <f t="shared" si="80"/>
        <v>3.9237763000000001</v>
      </c>
      <c r="G1143" s="17">
        <f t="shared" si="81"/>
        <v>9.4753260000000006E-2</v>
      </c>
    </row>
    <row r="1144" spans="5:7" x14ac:dyDescent="0.25">
      <c r="E1144" s="16">
        <v>11.42</v>
      </c>
      <c r="F1144" s="15">
        <f t="shared" si="80"/>
        <v>3.9262505999999999</v>
      </c>
      <c r="G1144" s="17">
        <f t="shared" si="81"/>
        <v>9.4706120000000005E-2</v>
      </c>
    </row>
    <row r="1145" spans="5:7" x14ac:dyDescent="0.25">
      <c r="E1145" s="16">
        <v>11.43</v>
      </c>
      <c r="F1145" s="15">
        <f t="shared" si="80"/>
        <v>3.9287248999999997</v>
      </c>
      <c r="G1145" s="17">
        <f t="shared" si="81"/>
        <v>9.4658980000000004E-2</v>
      </c>
    </row>
    <row r="1146" spans="5:7" x14ac:dyDescent="0.25">
      <c r="E1146" s="16">
        <v>11.44</v>
      </c>
      <c r="F1146" s="15">
        <f t="shared" si="80"/>
        <v>3.9311992</v>
      </c>
      <c r="G1146" s="17">
        <f t="shared" si="81"/>
        <v>9.4611840000000003E-2</v>
      </c>
    </row>
    <row r="1147" spans="5:7" x14ac:dyDescent="0.25">
      <c r="E1147" s="16">
        <v>11.45</v>
      </c>
      <c r="F1147" s="15">
        <f t="shared" si="80"/>
        <v>3.9336734999999998</v>
      </c>
      <c r="G1147" s="17">
        <f t="shared" si="81"/>
        <v>9.4564700000000002E-2</v>
      </c>
    </row>
    <row r="1148" spans="5:7" x14ac:dyDescent="0.25">
      <c r="E1148" s="16">
        <v>11.46</v>
      </c>
      <c r="F1148" s="15">
        <f t="shared" si="80"/>
        <v>3.9361478000000001</v>
      </c>
      <c r="G1148" s="17">
        <f t="shared" si="81"/>
        <v>9.451756E-2</v>
      </c>
    </row>
    <row r="1149" spans="5:7" x14ac:dyDescent="0.25">
      <c r="E1149" s="16">
        <v>11.47</v>
      </c>
      <c r="F1149" s="15">
        <f t="shared" si="80"/>
        <v>3.9386220999999999</v>
      </c>
      <c r="G1149" s="17">
        <f t="shared" si="81"/>
        <v>9.4470419999999999E-2</v>
      </c>
    </row>
    <row r="1150" spans="5:7" x14ac:dyDescent="0.25">
      <c r="E1150" s="16">
        <v>11.48</v>
      </c>
      <c r="F1150" s="15">
        <f t="shared" si="80"/>
        <v>3.9410964000000002</v>
      </c>
      <c r="G1150" s="17">
        <f t="shared" si="81"/>
        <v>9.4423279999999998E-2</v>
      </c>
    </row>
    <row r="1151" spans="5:7" x14ac:dyDescent="0.25">
      <c r="E1151" s="16">
        <v>11.49</v>
      </c>
      <c r="F1151" s="15">
        <f t="shared" si="80"/>
        <v>3.9435707</v>
      </c>
      <c r="G1151" s="17">
        <f t="shared" si="81"/>
        <v>9.4376139999999997E-2</v>
      </c>
    </row>
    <row r="1152" spans="5:7" x14ac:dyDescent="0.25">
      <c r="E1152" s="16">
        <v>11.5</v>
      </c>
      <c r="F1152" s="15">
        <f t="shared" si="80"/>
        <v>3.9460449999999998</v>
      </c>
      <c r="G1152" s="17">
        <f t="shared" si="81"/>
        <v>9.432900000000001E-2</v>
      </c>
    </row>
    <row r="1153" spans="5:7" x14ac:dyDescent="0.25">
      <c r="E1153" s="16">
        <v>11.51</v>
      </c>
      <c r="F1153" s="15">
        <f t="shared" si="80"/>
        <v>3.9485193000000001</v>
      </c>
      <c r="G1153" s="17">
        <f t="shared" si="81"/>
        <v>9.4281860000000009E-2</v>
      </c>
    </row>
    <row r="1154" spans="5:7" x14ac:dyDescent="0.25">
      <c r="E1154" s="16">
        <v>11.52</v>
      </c>
      <c r="F1154" s="15">
        <f t="shared" si="80"/>
        <v>3.9509935999999999</v>
      </c>
      <c r="G1154" s="17">
        <f t="shared" si="81"/>
        <v>9.4234720000000008E-2</v>
      </c>
    </row>
    <row r="1155" spans="5:7" x14ac:dyDescent="0.25">
      <c r="E1155" s="16">
        <v>11.53</v>
      </c>
      <c r="F1155" s="15">
        <f t="shared" si="80"/>
        <v>3.9534678999999997</v>
      </c>
      <c r="G1155" s="17">
        <f t="shared" si="81"/>
        <v>9.4187580000000007E-2</v>
      </c>
    </row>
    <row r="1156" spans="5:7" x14ac:dyDescent="0.25">
      <c r="E1156" s="16">
        <v>11.54</v>
      </c>
      <c r="F1156" s="15">
        <f t="shared" si="80"/>
        <v>3.9559422</v>
      </c>
      <c r="G1156" s="17">
        <f t="shared" si="81"/>
        <v>9.4140440000000006E-2</v>
      </c>
    </row>
    <row r="1157" spans="5:7" x14ac:dyDescent="0.25">
      <c r="E1157" s="16">
        <v>11.55</v>
      </c>
      <c r="F1157" s="15">
        <f t="shared" si="80"/>
        <v>3.9584165000000002</v>
      </c>
      <c r="G1157" s="17">
        <f t="shared" si="81"/>
        <v>9.4093300000000005E-2</v>
      </c>
    </row>
    <row r="1158" spans="5:7" x14ac:dyDescent="0.25">
      <c r="E1158" s="16">
        <v>11.56</v>
      </c>
      <c r="F1158" s="15">
        <f t="shared" si="80"/>
        <v>3.9608908</v>
      </c>
      <c r="G1158" s="17">
        <f t="shared" si="81"/>
        <v>9.4046160000000004E-2</v>
      </c>
    </row>
    <row r="1159" spans="5:7" x14ac:dyDescent="0.25">
      <c r="E1159" s="16">
        <v>11.57</v>
      </c>
      <c r="F1159" s="15">
        <f t="shared" si="80"/>
        <v>3.9633650999999999</v>
      </c>
      <c r="G1159" s="17">
        <f t="shared" si="81"/>
        <v>9.3999020000000003E-2</v>
      </c>
    </row>
    <row r="1160" spans="5:7" x14ac:dyDescent="0.25">
      <c r="E1160" s="16">
        <v>11.58</v>
      </c>
      <c r="F1160" s="15">
        <f t="shared" si="80"/>
        <v>3.9658394000000001</v>
      </c>
      <c r="G1160" s="17">
        <f t="shared" si="81"/>
        <v>9.3951880000000002E-2</v>
      </c>
    </row>
    <row r="1161" spans="5:7" x14ac:dyDescent="0.25">
      <c r="E1161" s="16">
        <v>11.59</v>
      </c>
      <c r="F1161" s="15">
        <f t="shared" si="80"/>
        <v>3.9683136999999999</v>
      </c>
      <c r="G1161" s="17">
        <f t="shared" si="81"/>
        <v>9.390474E-2</v>
      </c>
    </row>
    <row r="1162" spans="5:7" x14ac:dyDescent="0.25">
      <c r="E1162" s="16">
        <v>11.6</v>
      </c>
      <c r="F1162" s="15">
        <f t="shared" si="80"/>
        <v>3.9707879999999998</v>
      </c>
      <c r="G1162" s="17">
        <f t="shared" si="81"/>
        <v>9.3857599999999999E-2</v>
      </c>
    </row>
    <row r="1163" spans="5:7" x14ac:dyDescent="0.25">
      <c r="E1163" s="16">
        <v>11.61</v>
      </c>
      <c r="F1163" s="15">
        <f t="shared" si="80"/>
        <v>3.9732623</v>
      </c>
      <c r="G1163" s="17">
        <f t="shared" si="81"/>
        <v>9.3810460000000012E-2</v>
      </c>
    </row>
    <row r="1164" spans="5:7" x14ac:dyDescent="0.25">
      <c r="E1164" s="16">
        <v>11.62</v>
      </c>
      <c r="F1164" s="15">
        <f t="shared" si="80"/>
        <v>3.9757365999999998</v>
      </c>
      <c r="G1164" s="17">
        <f t="shared" si="81"/>
        <v>9.3763320000000011E-2</v>
      </c>
    </row>
    <row r="1165" spans="5:7" x14ac:dyDescent="0.25">
      <c r="E1165" s="16">
        <v>11.63</v>
      </c>
      <c r="F1165" s="15">
        <f t="shared" si="80"/>
        <v>3.9782109000000001</v>
      </c>
      <c r="G1165" s="17">
        <f t="shared" si="81"/>
        <v>9.3716179999999996E-2</v>
      </c>
    </row>
    <row r="1166" spans="5:7" x14ac:dyDescent="0.25">
      <c r="E1166" s="16">
        <v>11.64</v>
      </c>
      <c r="F1166" s="15">
        <f t="shared" si="80"/>
        <v>3.9806851999999999</v>
      </c>
      <c r="G1166" s="17">
        <f t="shared" si="81"/>
        <v>9.3669039999999995E-2</v>
      </c>
    </row>
    <row r="1167" spans="5:7" x14ac:dyDescent="0.25">
      <c r="E1167" s="16">
        <v>11.65</v>
      </c>
      <c r="F1167" s="15">
        <f t="shared" si="80"/>
        <v>3.9831595000000002</v>
      </c>
      <c r="G1167" s="17">
        <f t="shared" si="81"/>
        <v>9.3621900000000008E-2</v>
      </c>
    </row>
    <row r="1168" spans="5:7" x14ac:dyDescent="0.25">
      <c r="E1168" s="16">
        <v>11.66</v>
      </c>
      <c r="F1168" s="15">
        <f t="shared" si="80"/>
        <v>3.9856338</v>
      </c>
      <c r="G1168" s="17">
        <f t="shared" si="81"/>
        <v>9.3574760000000007E-2</v>
      </c>
    </row>
    <row r="1169" spans="5:7" x14ac:dyDescent="0.25">
      <c r="E1169" s="16">
        <v>11.67</v>
      </c>
      <c r="F1169" s="15">
        <f t="shared" si="80"/>
        <v>3.9881080999999998</v>
      </c>
      <c r="G1169" s="17">
        <f t="shared" si="81"/>
        <v>9.3527620000000006E-2</v>
      </c>
    </row>
    <row r="1170" spans="5:7" x14ac:dyDescent="0.25">
      <c r="E1170" s="16">
        <v>11.68</v>
      </c>
      <c r="F1170" s="15">
        <f t="shared" si="80"/>
        <v>3.9905824000000001</v>
      </c>
      <c r="G1170" s="17">
        <f t="shared" si="81"/>
        <v>9.3480480000000005E-2</v>
      </c>
    </row>
    <row r="1171" spans="5:7" x14ac:dyDescent="0.25">
      <c r="E1171" s="16">
        <v>11.69</v>
      </c>
      <c r="F1171" s="15">
        <f t="shared" si="80"/>
        <v>3.9930566999999999</v>
      </c>
      <c r="G1171" s="17">
        <f t="shared" si="81"/>
        <v>9.3433340000000004E-2</v>
      </c>
    </row>
    <row r="1172" spans="5:7" x14ac:dyDescent="0.25">
      <c r="E1172" s="16">
        <v>11.7</v>
      </c>
      <c r="F1172" s="15">
        <f t="shared" si="80"/>
        <v>3.9955309999999997</v>
      </c>
      <c r="G1172" s="17">
        <f t="shared" si="81"/>
        <v>9.3386200000000003E-2</v>
      </c>
    </row>
    <row r="1173" spans="5:7" x14ac:dyDescent="0.25">
      <c r="E1173" s="16">
        <v>11.71</v>
      </c>
      <c r="F1173" s="15">
        <f t="shared" si="80"/>
        <v>3.9980053</v>
      </c>
      <c r="G1173" s="17">
        <f t="shared" si="81"/>
        <v>9.3339060000000001E-2</v>
      </c>
    </row>
    <row r="1174" spans="5:7" x14ac:dyDescent="0.25">
      <c r="E1174" s="16">
        <v>11.72</v>
      </c>
      <c r="F1174" s="15">
        <f t="shared" si="80"/>
        <v>4.0004796000000002</v>
      </c>
      <c r="G1174" s="17">
        <f t="shared" si="81"/>
        <v>9.329192E-2</v>
      </c>
    </row>
    <row r="1175" spans="5:7" x14ac:dyDescent="0.25">
      <c r="E1175" s="16">
        <v>11.73</v>
      </c>
      <c r="F1175" s="15">
        <f t="shared" si="80"/>
        <v>4.0029538999999996</v>
      </c>
      <c r="G1175" s="17">
        <f t="shared" si="81"/>
        <v>9.3244779999999999E-2</v>
      </c>
    </row>
    <row r="1176" spans="5:7" x14ac:dyDescent="0.25">
      <c r="E1176" s="16">
        <v>11.74</v>
      </c>
      <c r="F1176" s="15">
        <f t="shared" si="80"/>
        <v>4.0054281999999999</v>
      </c>
      <c r="G1176" s="17">
        <f t="shared" si="81"/>
        <v>9.3197639999999998E-2</v>
      </c>
    </row>
    <row r="1177" spans="5:7" x14ac:dyDescent="0.25">
      <c r="E1177" s="16">
        <v>11.75</v>
      </c>
      <c r="F1177" s="15">
        <f t="shared" si="80"/>
        <v>4.0079025000000001</v>
      </c>
      <c r="G1177" s="17">
        <f t="shared" si="81"/>
        <v>9.3150499999999997E-2</v>
      </c>
    </row>
    <row r="1178" spans="5:7" x14ac:dyDescent="0.25">
      <c r="E1178" s="16">
        <v>11.76</v>
      </c>
      <c r="F1178" s="15">
        <f t="shared" si="80"/>
        <v>4.0103767999999995</v>
      </c>
      <c r="G1178" s="17">
        <f t="shared" si="81"/>
        <v>9.310336000000001E-2</v>
      </c>
    </row>
    <row r="1179" spans="5:7" x14ac:dyDescent="0.25">
      <c r="E1179" s="16">
        <v>11.77</v>
      </c>
      <c r="F1179" s="15">
        <f t="shared" si="80"/>
        <v>4.0128510999999998</v>
      </c>
      <c r="G1179" s="17">
        <f t="shared" si="81"/>
        <v>9.3056220000000009E-2</v>
      </c>
    </row>
    <row r="1180" spans="5:7" x14ac:dyDescent="0.25">
      <c r="E1180" s="16">
        <v>11.78</v>
      </c>
      <c r="F1180" s="15">
        <f t="shared" si="80"/>
        <v>4.0153254</v>
      </c>
      <c r="G1180" s="17">
        <f t="shared" si="81"/>
        <v>9.3009080000000008E-2</v>
      </c>
    </row>
    <row r="1181" spans="5:7" x14ac:dyDescent="0.25">
      <c r="E1181" s="16">
        <v>11.79</v>
      </c>
      <c r="F1181" s="15">
        <f t="shared" si="80"/>
        <v>4.0177996999999994</v>
      </c>
      <c r="G1181" s="17">
        <f t="shared" si="81"/>
        <v>9.2961940000000007E-2</v>
      </c>
    </row>
    <row r="1182" spans="5:7" x14ac:dyDescent="0.25">
      <c r="E1182" s="16">
        <v>11.8</v>
      </c>
      <c r="F1182" s="15">
        <f t="shared" si="80"/>
        <v>4.0202740000000006</v>
      </c>
      <c r="G1182" s="17">
        <f t="shared" si="81"/>
        <v>9.2914800000000006E-2</v>
      </c>
    </row>
    <row r="1183" spans="5:7" x14ac:dyDescent="0.25">
      <c r="E1183" s="16">
        <v>11.81</v>
      </c>
      <c r="F1183" s="15">
        <f t="shared" si="80"/>
        <v>4.0227482999999999</v>
      </c>
      <c r="G1183" s="17">
        <f t="shared" si="81"/>
        <v>9.2867660000000005E-2</v>
      </c>
    </row>
    <row r="1184" spans="5:7" x14ac:dyDescent="0.25">
      <c r="E1184" s="16">
        <v>11.82</v>
      </c>
      <c r="F1184" s="15">
        <f t="shared" si="80"/>
        <v>4.0252226000000002</v>
      </c>
      <c r="G1184" s="17">
        <f t="shared" si="81"/>
        <v>9.2820520000000004E-2</v>
      </c>
    </row>
    <row r="1185" spans="5:7" x14ac:dyDescent="0.25">
      <c r="E1185" s="16">
        <v>11.83</v>
      </c>
      <c r="F1185" s="15">
        <f t="shared" si="80"/>
        <v>4.0276968999999996</v>
      </c>
      <c r="G1185" s="17">
        <f t="shared" si="81"/>
        <v>9.2773380000000003E-2</v>
      </c>
    </row>
    <row r="1186" spans="5:7" x14ac:dyDescent="0.25">
      <c r="E1186" s="16">
        <v>11.84</v>
      </c>
      <c r="F1186" s="15">
        <f t="shared" si="80"/>
        <v>4.0301711999999998</v>
      </c>
      <c r="G1186" s="17">
        <f t="shared" si="81"/>
        <v>9.2726240000000001E-2</v>
      </c>
    </row>
    <row r="1187" spans="5:7" x14ac:dyDescent="0.25">
      <c r="E1187" s="16">
        <v>11.85</v>
      </c>
      <c r="F1187" s="15">
        <f t="shared" si="80"/>
        <v>4.0326455000000001</v>
      </c>
      <c r="G1187" s="17">
        <f t="shared" si="81"/>
        <v>9.26791E-2</v>
      </c>
    </row>
    <row r="1188" spans="5:7" x14ac:dyDescent="0.25">
      <c r="E1188" s="16">
        <v>11.86</v>
      </c>
      <c r="F1188" s="15">
        <f t="shared" si="80"/>
        <v>4.0351197999999995</v>
      </c>
      <c r="G1188" s="17">
        <f t="shared" si="81"/>
        <v>9.2631960000000013E-2</v>
      </c>
    </row>
    <row r="1189" spans="5:7" x14ac:dyDescent="0.25">
      <c r="E1189" s="16">
        <v>11.87</v>
      </c>
      <c r="F1189" s="15">
        <f t="shared" si="80"/>
        <v>4.0375940999999997</v>
      </c>
      <c r="G1189" s="17">
        <f t="shared" si="81"/>
        <v>9.2584820000000012E-2</v>
      </c>
    </row>
    <row r="1190" spans="5:7" x14ac:dyDescent="0.25">
      <c r="E1190" s="16">
        <v>11.88</v>
      </c>
      <c r="F1190" s="15">
        <f t="shared" si="80"/>
        <v>4.0400684</v>
      </c>
      <c r="G1190" s="17">
        <f t="shared" si="81"/>
        <v>9.2537679999999997E-2</v>
      </c>
    </row>
    <row r="1191" spans="5:7" x14ac:dyDescent="0.25">
      <c r="E1191" s="16">
        <v>11.89</v>
      </c>
      <c r="F1191" s="15">
        <f t="shared" si="80"/>
        <v>4.0425427000000003</v>
      </c>
      <c r="G1191" s="17">
        <f t="shared" si="81"/>
        <v>9.2490539999999996E-2</v>
      </c>
    </row>
    <row r="1192" spans="5:7" x14ac:dyDescent="0.25">
      <c r="E1192" s="16">
        <v>11.9</v>
      </c>
      <c r="F1192" s="15">
        <f t="shared" si="80"/>
        <v>4.0450169999999996</v>
      </c>
      <c r="G1192" s="17">
        <f t="shared" si="81"/>
        <v>9.2443400000000009E-2</v>
      </c>
    </row>
    <row r="1193" spans="5:7" x14ac:dyDescent="0.25">
      <c r="E1193" s="16">
        <v>11.91</v>
      </c>
      <c r="F1193" s="15">
        <f t="shared" si="80"/>
        <v>4.0474912999999999</v>
      </c>
      <c r="G1193" s="17">
        <f t="shared" si="81"/>
        <v>9.2396260000000008E-2</v>
      </c>
    </row>
    <row r="1194" spans="5:7" x14ac:dyDescent="0.25">
      <c r="E1194" s="16">
        <v>11.92</v>
      </c>
      <c r="F1194" s="15">
        <f t="shared" si="80"/>
        <v>4.0499656000000002</v>
      </c>
      <c r="G1194" s="17">
        <f t="shared" si="81"/>
        <v>9.2349120000000007E-2</v>
      </c>
    </row>
    <row r="1195" spans="5:7" x14ac:dyDescent="0.25">
      <c r="E1195" s="16">
        <v>11.93</v>
      </c>
      <c r="F1195" s="15">
        <f t="shared" ref="F1195:F1258" si="82">B$37+(B$38-B$37)*(($E1195-$A$37)/($A$38-$A$37))</f>
        <v>4.0524398999999995</v>
      </c>
      <c r="G1195" s="17">
        <f t="shared" ref="G1195:G1258" si="83">C$37+(C$38-C$37)*(($E1195-$A$37)/($A$38-$A$37))</f>
        <v>9.2301980000000006E-2</v>
      </c>
    </row>
    <row r="1196" spans="5:7" x14ac:dyDescent="0.25">
      <c r="E1196" s="16">
        <v>11.94</v>
      </c>
      <c r="F1196" s="15">
        <f t="shared" si="82"/>
        <v>4.0549141999999998</v>
      </c>
      <c r="G1196" s="17">
        <f t="shared" si="83"/>
        <v>9.2254840000000005E-2</v>
      </c>
    </row>
    <row r="1197" spans="5:7" x14ac:dyDescent="0.25">
      <c r="E1197" s="16">
        <v>11.95</v>
      </c>
      <c r="F1197" s="15">
        <f t="shared" si="82"/>
        <v>4.0573885000000001</v>
      </c>
      <c r="G1197" s="17">
        <f t="shared" si="83"/>
        <v>9.2207700000000004E-2</v>
      </c>
    </row>
    <row r="1198" spans="5:7" x14ac:dyDescent="0.25">
      <c r="E1198" s="16">
        <v>11.96</v>
      </c>
      <c r="F1198" s="15">
        <f t="shared" si="82"/>
        <v>4.0598628000000003</v>
      </c>
      <c r="G1198" s="17">
        <f t="shared" si="83"/>
        <v>9.2160560000000002E-2</v>
      </c>
    </row>
    <row r="1199" spans="5:7" x14ac:dyDescent="0.25">
      <c r="E1199" s="16">
        <v>11.97</v>
      </c>
      <c r="F1199" s="15">
        <f t="shared" si="82"/>
        <v>4.0623370999999997</v>
      </c>
      <c r="G1199" s="17">
        <f t="shared" si="83"/>
        <v>9.2113420000000001E-2</v>
      </c>
    </row>
    <row r="1200" spans="5:7" x14ac:dyDescent="0.25">
      <c r="E1200" s="16">
        <v>11.98</v>
      </c>
      <c r="F1200" s="15">
        <f t="shared" si="82"/>
        <v>4.0648114</v>
      </c>
      <c r="G1200" s="17">
        <f t="shared" si="83"/>
        <v>9.206628E-2</v>
      </c>
    </row>
    <row r="1201" spans="5:7" x14ac:dyDescent="0.25">
      <c r="E1201" s="16">
        <v>11.99</v>
      </c>
      <c r="F1201" s="15">
        <f t="shared" si="82"/>
        <v>4.0672857000000002</v>
      </c>
      <c r="G1201" s="17">
        <f t="shared" si="83"/>
        <v>9.2019139999999999E-2</v>
      </c>
    </row>
    <row r="1202" spans="5:7" x14ac:dyDescent="0.25">
      <c r="E1202" s="16">
        <v>12</v>
      </c>
      <c r="F1202" s="15">
        <f t="shared" si="82"/>
        <v>4.0697599999999996</v>
      </c>
      <c r="G1202" s="17">
        <f t="shared" si="83"/>
        <v>9.1971999999999998E-2</v>
      </c>
    </row>
    <row r="1203" spans="5:7" x14ac:dyDescent="0.25">
      <c r="E1203" s="16">
        <v>12.01</v>
      </c>
      <c r="F1203" s="15">
        <f t="shared" si="82"/>
        <v>4.0722342999999999</v>
      </c>
      <c r="G1203" s="17">
        <f t="shared" si="83"/>
        <v>9.1924859999999997E-2</v>
      </c>
    </row>
    <row r="1204" spans="5:7" x14ac:dyDescent="0.25">
      <c r="E1204" s="16">
        <v>12.02</v>
      </c>
      <c r="F1204" s="15">
        <f t="shared" si="82"/>
        <v>4.0747086000000001</v>
      </c>
      <c r="G1204" s="17">
        <f t="shared" si="83"/>
        <v>9.187772000000001E-2</v>
      </c>
    </row>
    <row r="1205" spans="5:7" x14ac:dyDescent="0.25">
      <c r="E1205" s="16">
        <v>12.03</v>
      </c>
      <c r="F1205" s="15">
        <f t="shared" si="82"/>
        <v>4.0771828999999995</v>
      </c>
      <c r="G1205" s="17">
        <f t="shared" si="83"/>
        <v>9.1830580000000009E-2</v>
      </c>
    </row>
    <row r="1206" spans="5:7" x14ac:dyDescent="0.25">
      <c r="E1206" s="16">
        <v>12.04</v>
      </c>
      <c r="F1206" s="15">
        <f t="shared" si="82"/>
        <v>4.0796571999999998</v>
      </c>
      <c r="G1206" s="17">
        <f t="shared" si="83"/>
        <v>9.1783440000000008E-2</v>
      </c>
    </row>
    <row r="1207" spans="5:7" x14ac:dyDescent="0.25">
      <c r="E1207" s="16">
        <v>12.05</v>
      </c>
      <c r="F1207" s="15">
        <f t="shared" si="82"/>
        <v>4.0821315</v>
      </c>
      <c r="G1207" s="17">
        <f t="shared" si="83"/>
        <v>9.1736299999999993E-2</v>
      </c>
    </row>
    <row r="1208" spans="5:7" x14ac:dyDescent="0.25">
      <c r="E1208" s="16">
        <v>12.06</v>
      </c>
      <c r="F1208" s="15">
        <f t="shared" si="82"/>
        <v>4.0846058000000003</v>
      </c>
      <c r="G1208" s="17">
        <f t="shared" si="83"/>
        <v>9.1689160000000006E-2</v>
      </c>
    </row>
    <row r="1209" spans="5:7" x14ac:dyDescent="0.25">
      <c r="E1209" s="16">
        <v>12.07</v>
      </c>
      <c r="F1209" s="15">
        <f t="shared" si="82"/>
        <v>4.0870800999999997</v>
      </c>
      <c r="G1209" s="17">
        <f t="shared" si="83"/>
        <v>9.1642020000000005E-2</v>
      </c>
    </row>
    <row r="1210" spans="5:7" x14ac:dyDescent="0.25">
      <c r="E1210" s="16">
        <v>12.08</v>
      </c>
      <c r="F1210" s="15">
        <f t="shared" si="82"/>
        <v>4.0895543999999999</v>
      </c>
      <c r="G1210" s="17">
        <f t="shared" si="83"/>
        <v>9.1594880000000004E-2</v>
      </c>
    </row>
    <row r="1211" spans="5:7" x14ac:dyDescent="0.25">
      <c r="E1211" s="16">
        <v>12.09</v>
      </c>
      <c r="F1211" s="15">
        <f t="shared" si="82"/>
        <v>4.0920287000000002</v>
      </c>
      <c r="G1211" s="17">
        <f t="shared" si="83"/>
        <v>9.1547740000000002E-2</v>
      </c>
    </row>
    <row r="1212" spans="5:7" x14ac:dyDescent="0.25">
      <c r="E1212" s="16">
        <v>12.1</v>
      </c>
      <c r="F1212" s="15">
        <f t="shared" si="82"/>
        <v>4.0945029999999996</v>
      </c>
      <c r="G1212" s="17">
        <f t="shared" si="83"/>
        <v>9.1500600000000001E-2</v>
      </c>
    </row>
    <row r="1213" spans="5:7" x14ac:dyDescent="0.25">
      <c r="E1213" s="16">
        <v>12.11</v>
      </c>
      <c r="F1213" s="15">
        <f t="shared" si="82"/>
        <v>4.0969772999999998</v>
      </c>
      <c r="G1213" s="17">
        <f t="shared" si="83"/>
        <v>9.1453460000000014E-2</v>
      </c>
    </row>
    <row r="1214" spans="5:7" x14ac:dyDescent="0.25">
      <c r="E1214" s="16">
        <v>12.12</v>
      </c>
      <c r="F1214" s="15">
        <f t="shared" si="82"/>
        <v>4.0994516000000001</v>
      </c>
      <c r="G1214" s="17">
        <f t="shared" si="83"/>
        <v>9.1406320000000013E-2</v>
      </c>
    </row>
    <row r="1215" spans="5:7" x14ac:dyDescent="0.25">
      <c r="E1215" s="16">
        <v>12.13</v>
      </c>
      <c r="F1215" s="15">
        <f t="shared" si="82"/>
        <v>4.1019259000000003</v>
      </c>
      <c r="G1215" s="17">
        <f t="shared" si="83"/>
        <v>9.1359179999999998E-2</v>
      </c>
    </row>
    <row r="1216" spans="5:7" x14ac:dyDescent="0.25">
      <c r="E1216" s="16">
        <v>12.14</v>
      </c>
      <c r="F1216" s="15">
        <f t="shared" si="82"/>
        <v>4.1044001999999997</v>
      </c>
      <c r="G1216" s="17">
        <f t="shared" si="83"/>
        <v>9.1312039999999997E-2</v>
      </c>
    </row>
    <row r="1217" spans="5:7" x14ac:dyDescent="0.25">
      <c r="E1217" s="16">
        <v>12.15</v>
      </c>
      <c r="F1217" s="15">
        <f t="shared" si="82"/>
        <v>4.1068745</v>
      </c>
      <c r="G1217" s="17">
        <f t="shared" si="83"/>
        <v>9.126490000000001E-2</v>
      </c>
    </row>
    <row r="1218" spans="5:7" x14ac:dyDescent="0.25">
      <c r="E1218" s="16">
        <v>12.16</v>
      </c>
      <c r="F1218" s="15">
        <f t="shared" si="82"/>
        <v>4.1093488000000002</v>
      </c>
      <c r="G1218" s="17">
        <f t="shared" si="83"/>
        <v>9.1217760000000009E-2</v>
      </c>
    </row>
    <row r="1219" spans="5:7" x14ac:dyDescent="0.25">
      <c r="E1219" s="16">
        <v>12.17</v>
      </c>
      <c r="F1219" s="15">
        <f t="shared" si="82"/>
        <v>4.1118230999999996</v>
      </c>
      <c r="G1219" s="17">
        <f t="shared" si="83"/>
        <v>9.1170620000000008E-2</v>
      </c>
    </row>
    <row r="1220" spans="5:7" x14ac:dyDescent="0.25">
      <c r="E1220" s="16">
        <v>12.18</v>
      </c>
      <c r="F1220" s="15">
        <f t="shared" si="82"/>
        <v>4.1142973999999999</v>
      </c>
      <c r="G1220" s="17">
        <f t="shared" si="83"/>
        <v>9.1123480000000007E-2</v>
      </c>
    </row>
    <row r="1221" spans="5:7" x14ac:dyDescent="0.25">
      <c r="E1221" s="16">
        <v>12.19</v>
      </c>
      <c r="F1221" s="15">
        <f t="shared" si="82"/>
        <v>4.1167717000000001</v>
      </c>
      <c r="G1221" s="17">
        <f t="shared" si="83"/>
        <v>9.1076340000000006E-2</v>
      </c>
    </row>
    <row r="1222" spans="5:7" x14ac:dyDescent="0.25">
      <c r="E1222" s="16">
        <v>12.2</v>
      </c>
      <c r="F1222" s="15">
        <f t="shared" si="82"/>
        <v>4.1192459999999995</v>
      </c>
      <c r="G1222" s="17">
        <f t="shared" si="83"/>
        <v>9.1029200000000005E-2</v>
      </c>
    </row>
    <row r="1223" spans="5:7" x14ac:dyDescent="0.25">
      <c r="E1223" s="16">
        <v>12.21</v>
      </c>
      <c r="F1223" s="15">
        <f t="shared" si="82"/>
        <v>4.1217202999999998</v>
      </c>
      <c r="G1223" s="17">
        <f t="shared" si="83"/>
        <v>9.0982060000000003E-2</v>
      </c>
    </row>
    <row r="1224" spans="5:7" x14ac:dyDescent="0.25">
      <c r="E1224" s="16">
        <v>12.22</v>
      </c>
      <c r="F1224" s="15">
        <f t="shared" si="82"/>
        <v>4.1241946</v>
      </c>
      <c r="G1224" s="17">
        <f t="shared" si="83"/>
        <v>9.0934920000000002E-2</v>
      </c>
    </row>
    <row r="1225" spans="5:7" x14ac:dyDescent="0.25">
      <c r="E1225" s="16">
        <v>12.23</v>
      </c>
      <c r="F1225" s="15">
        <f t="shared" si="82"/>
        <v>4.1266689000000003</v>
      </c>
      <c r="G1225" s="17">
        <f t="shared" si="83"/>
        <v>9.0887780000000001E-2</v>
      </c>
    </row>
    <row r="1226" spans="5:7" x14ac:dyDescent="0.25">
      <c r="E1226" s="16">
        <v>12.24</v>
      </c>
      <c r="F1226" s="15">
        <f t="shared" si="82"/>
        <v>4.1291431999999997</v>
      </c>
      <c r="G1226" s="17">
        <f t="shared" si="83"/>
        <v>9.084064E-2</v>
      </c>
    </row>
    <row r="1227" spans="5:7" x14ac:dyDescent="0.25">
      <c r="E1227" s="16">
        <v>12.25</v>
      </c>
      <c r="F1227" s="15">
        <f t="shared" si="82"/>
        <v>4.1316174999999999</v>
      </c>
      <c r="G1227" s="17">
        <f t="shared" si="83"/>
        <v>9.0793499999999999E-2</v>
      </c>
    </row>
    <row r="1228" spans="5:7" x14ac:dyDescent="0.25">
      <c r="E1228" s="16">
        <v>12.26</v>
      </c>
      <c r="F1228" s="15">
        <f t="shared" si="82"/>
        <v>4.1340918000000002</v>
      </c>
      <c r="G1228" s="17">
        <f t="shared" si="83"/>
        <v>9.0746359999999998E-2</v>
      </c>
    </row>
    <row r="1229" spans="5:7" x14ac:dyDescent="0.25">
      <c r="E1229" s="16">
        <v>12.27</v>
      </c>
      <c r="F1229" s="15">
        <f t="shared" si="82"/>
        <v>4.1365660999999996</v>
      </c>
      <c r="G1229" s="17">
        <f t="shared" si="83"/>
        <v>9.0699220000000011E-2</v>
      </c>
    </row>
    <row r="1230" spans="5:7" x14ac:dyDescent="0.25">
      <c r="E1230" s="16">
        <v>12.28</v>
      </c>
      <c r="F1230" s="15">
        <f t="shared" si="82"/>
        <v>4.1390403999999998</v>
      </c>
      <c r="G1230" s="17">
        <f t="shared" si="83"/>
        <v>9.065208000000001E-2</v>
      </c>
    </row>
    <row r="1231" spans="5:7" x14ac:dyDescent="0.25">
      <c r="E1231" s="16">
        <v>12.29</v>
      </c>
      <c r="F1231" s="15">
        <f t="shared" si="82"/>
        <v>4.1415147000000001</v>
      </c>
      <c r="G1231" s="17">
        <f t="shared" si="83"/>
        <v>9.0604940000000009E-2</v>
      </c>
    </row>
    <row r="1232" spans="5:7" x14ac:dyDescent="0.25">
      <c r="E1232" s="16">
        <v>12.3</v>
      </c>
      <c r="F1232" s="15">
        <f t="shared" si="82"/>
        <v>4.1439890000000004</v>
      </c>
      <c r="G1232" s="17">
        <f t="shared" si="83"/>
        <v>9.0557799999999994E-2</v>
      </c>
    </row>
    <row r="1233" spans="5:7" x14ac:dyDescent="0.25">
      <c r="E1233" s="16">
        <v>12.31</v>
      </c>
      <c r="F1233" s="15">
        <f t="shared" si="82"/>
        <v>4.1464632999999997</v>
      </c>
      <c r="G1233" s="17">
        <f t="shared" si="83"/>
        <v>9.0510660000000007E-2</v>
      </c>
    </row>
    <row r="1234" spans="5:7" x14ac:dyDescent="0.25">
      <c r="E1234" s="16">
        <v>12.32</v>
      </c>
      <c r="F1234" s="15">
        <f t="shared" si="82"/>
        <v>4.1489376</v>
      </c>
      <c r="G1234" s="17">
        <f t="shared" si="83"/>
        <v>9.0463520000000006E-2</v>
      </c>
    </row>
    <row r="1235" spans="5:7" x14ac:dyDescent="0.25">
      <c r="E1235" s="16">
        <v>12.33</v>
      </c>
      <c r="F1235" s="15">
        <f t="shared" si="82"/>
        <v>4.1514119000000003</v>
      </c>
      <c r="G1235" s="17">
        <f t="shared" si="83"/>
        <v>9.0416380000000005E-2</v>
      </c>
    </row>
    <row r="1236" spans="5:7" x14ac:dyDescent="0.25">
      <c r="E1236" s="16">
        <v>12.34</v>
      </c>
      <c r="F1236" s="15">
        <f t="shared" si="82"/>
        <v>4.1538861999999996</v>
      </c>
      <c r="G1236" s="17">
        <f t="shared" si="83"/>
        <v>9.0369240000000003E-2</v>
      </c>
    </row>
    <row r="1237" spans="5:7" x14ac:dyDescent="0.25">
      <c r="E1237" s="16">
        <v>12.35</v>
      </c>
      <c r="F1237" s="15">
        <f t="shared" si="82"/>
        <v>4.1563604999999999</v>
      </c>
      <c r="G1237" s="17">
        <f t="shared" si="83"/>
        <v>9.0322100000000002E-2</v>
      </c>
    </row>
    <row r="1238" spans="5:7" x14ac:dyDescent="0.25">
      <c r="E1238" s="16">
        <v>12.36</v>
      </c>
      <c r="F1238" s="15">
        <f t="shared" si="82"/>
        <v>4.1588348000000002</v>
      </c>
      <c r="G1238" s="17">
        <f t="shared" si="83"/>
        <v>9.0274960000000001E-2</v>
      </c>
    </row>
    <row r="1239" spans="5:7" x14ac:dyDescent="0.25">
      <c r="E1239" s="16">
        <v>12.37</v>
      </c>
      <c r="F1239" s="15">
        <f t="shared" si="82"/>
        <v>4.1613090999999995</v>
      </c>
      <c r="G1239" s="17">
        <f t="shared" si="83"/>
        <v>9.0227820000000014E-2</v>
      </c>
    </row>
    <row r="1240" spans="5:7" x14ac:dyDescent="0.25">
      <c r="E1240" s="16">
        <v>12.38</v>
      </c>
      <c r="F1240" s="15">
        <f t="shared" si="82"/>
        <v>4.1637833999999998</v>
      </c>
      <c r="G1240" s="17">
        <f t="shared" si="83"/>
        <v>9.0180679999999999E-2</v>
      </c>
    </row>
    <row r="1241" spans="5:7" x14ac:dyDescent="0.25">
      <c r="E1241" s="16">
        <v>12.39</v>
      </c>
      <c r="F1241" s="15">
        <f t="shared" si="82"/>
        <v>4.1662577000000001</v>
      </c>
      <c r="G1241" s="17">
        <f t="shared" si="83"/>
        <v>9.0133539999999998E-2</v>
      </c>
    </row>
    <row r="1242" spans="5:7" x14ac:dyDescent="0.25">
      <c r="E1242" s="16">
        <v>12.4</v>
      </c>
      <c r="F1242" s="15">
        <f t="shared" si="82"/>
        <v>4.1687320000000003</v>
      </c>
      <c r="G1242" s="17">
        <f t="shared" si="83"/>
        <v>9.0086399999999997E-2</v>
      </c>
    </row>
    <row r="1243" spans="5:7" x14ac:dyDescent="0.25">
      <c r="E1243" s="16">
        <v>12.41</v>
      </c>
      <c r="F1243" s="15">
        <f t="shared" si="82"/>
        <v>4.1712062999999997</v>
      </c>
      <c r="G1243" s="17">
        <f t="shared" si="83"/>
        <v>9.003926000000001E-2</v>
      </c>
    </row>
    <row r="1244" spans="5:7" x14ac:dyDescent="0.25">
      <c r="E1244" s="16">
        <v>12.42</v>
      </c>
      <c r="F1244" s="15">
        <f t="shared" si="82"/>
        <v>4.1736806</v>
      </c>
      <c r="G1244" s="17">
        <f t="shared" si="83"/>
        <v>8.9992120000000009E-2</v>
      </c>
    </row>
    <row r="1245" spans="5:7" x14ac:dyDescent="0.25">
      <c r="E1245" s="16">
        <v>12.43</v>
      </c>
      <c r="F1245" s="15">
        <f t="shared" si="82"/>
        <v>4.1761549000000002</v>
      </c>
      <c r="G1245" s="17">
        <f t="shared" si="83"/>
        <v>8.9944980000000008E-2</v>
      </c>
    </row>
    <row r="1246" spans="5:7" x14ac:dyDescent="0.25">
      <c r="E1246" s="16">
        <v>12.44</v>
      </c>
      <c r="F1246" s="15">
        <f t="shared" si="82"/>
        <v>4.1786291999999996</v>
      </c>
      <c r="G1246" s="17">
        <f t="shared" si="83"/>
        <v>8.9897840000000007E-2</v>
      </c>
    </row>
    <row r="1247" spans="5:7" x14ac:dyDescent="0.25">
      <c r="E1247" s="16">
        <v>12.45</v>
      </c>
      <c r="F1247" s="15">
        <f t="shared" si="82"/>
        <v>4.1811034999999999</v>
      </c>
      <c r="G1247" s="17">
        <f t="shared" si="83"/>
        <v>8.9850700000000006E-2</v>
      </c>
    </row>
    <row r="1248" spans="5:7" x14ac:dyDescent="0.25">
      <c r="E1248" s="16">
        <v>12.46</v>
      </c>
      <c r="F1248" s="15">
        <f t="shared" si="82"/>
        <v>4.1835778000000001</v>
      </c>
      <c r="G1248" s="17">
        <f t="shared" si="83"/>
        <v>8.9803560000000004E-2</v>
      </c>
    </row>
    <row r="1249" spans="5:7" x14ac:dyDescent="0.25">
      <c r="E1249" s="16">
        <v>12.47</v>
      </c>
      <c r="F1249" s="15">
        <f t="shared" si="82"/>
        <v>4.1860521000000004</v>
      </c>
      <c r="G1249" s="17">
        <f t="shared" si="83"/>
        <v>8.9756420000000003E-2</v>
      </c>
    </row>
    <row r="1250" spans="5:7" x14ac:dyDescent="0.25">
      <c r="E1250" s="16">
        <v>12.48</v>
      </c>
      <c r="F1250" s="15">
        <f t="shared" si="82"/>
        <v>4.1885263999999998</v>
      </c>
      <c r="G1250" s="17">
        <f t="shared" si="83"/>
        <v>8.9709280000000002E-2</v>
      </c>
    </row>
    <row r="1251" spans="5:7" x14ac:dyDescent="0.25">
      <c r="E1251" s="16">
        <v>12.49</v>
      </c>
      <c r="F1251" s="15">
        <f t="shared" si="82"/>
        <v>4.1910007</v>
      </c>
      <c r="G1251" s="17">
        <f t="shared" si="83"/>
        <v>8.9662140000000001E-2</v>
      </c>
    </row>
    <row r="1252" spans="5:7" x14ac:dyDescent="0.25">
      <c r="E1252" s="16">
        <v>12.5</v>
      </c>
      <c r="F1252" s="15">
        <f t="shared" si="82"/>
        <v>4.1934750000000003</v>
      </c>
      <c r="G1252" s="17">
        <f t="shared" si="83"/>
        <v>8.9615E-2</v>
      </c>
    </row>
    <row r="1253" spans="5:7" x14ac:dyDescent="0.25">
      <c r="E1253" s="16">
        <v>12.51</v>
      </c>
      <c r="F1253" s="15">
        <f t="shared" si="82"/>
        <v>4.1959492999999997</v>
      </c>
      <c r="G1253" s="17">
        <f t="shared" si="83"/>
        <v>8.9567859999999999E-2</v>
      </c>
    </row>
    <row r="1254" spans="5:7" x14ac:dyDescent="0.25">
      <c r="E1254" s="16">
        <v>12.52</v>
      </c>
      <c r="F1254" s="15">
        <f t="shared" si="82"/>
        <v>4.1984235999999999</v>
      </c>
      <c r="G1254" s="17">
        <f t="shared" si="83"/>
        <v>8.9520720000000012E-2</v>
      </c>
    </row>
    <row r="1255" spans="5:7" x14ac:dyDescent="0.25">
      <c r="E1255" s="16">
        <v>12.53</v>
      </c>
      <c r="F1255" s="15">
        <f t="shared" si="82"/>
        <v>4.2008979000000002</v>
      </c>
      <c r="G1255" s="17">
        <f t="shared" si="83"/>
        <v>8.9473580000000011E-2</v>
      </c>
    </row>
    <row r="1256" spans="5:7" x14ac:dyDescent="0.25">
      <c r="E1256" s="16">
        <v>12.54</v>
      </c>
      <c r="F1256" s="15">
        <f t="shared" si="82"/>
        <v>4.2033721999999996</v>
      </c>
      <c r="G1256" s="17">
        <f t="shared" si="83"/>
        <v>8.942644000000001E-2</v>
      </c>
    </row>
    <row r="1257" spans="5:7" x14ac:dyDescent="0.25">
      <c r="E1257" s="16">
        <v>12.55</v>
      </c>
      <c r="F1257" s="15">
        <f t="shared" si="82"/>
        <v>4.2058464999999998</v>
      </c>
      <c r="G1257" s="17">
        <f t="shared" si="83"/>
        <v>8.9379299999999995E-2</v>
      </c>
    </row>
    <row r="1258" spans="5:7" x14ac:dyDescent="0.25">
      <c r="E1258" s="16">
        <v>12.56</v>
      </c>
      <c r="F1258" s="15">
        <f t="shared" si="82"/>
        <v>4.2083208000000001</v>
      </c>
      <c r="G1258" s="17">
        <f t="shared" si="83"/>
        <v>8.9332159999999994E-2</v>
      </c>
    </row>
    <row r="1259" spans="5:7" x14ac:dyDescent="0.25">
      <c r="E1259" s="16">
        <v>12.57</v>
      </c>
      <c r="F1259" s="15">
        <f t="shared" ref="F1259:F1322" si="84">B$37+(B$38-B$37)*(($E1259-$A$37)/($A$38-$A$37))</f>
        <v>4.2107951000000003</v>
      </c>
      <c r="G1259" s="17">
        <f t="shared" ref="G1259:G1322" si="85">C$37+(C$38-C$37)*(($E1259-$A$37)/($A$38-$A$37))</f>
        <v>8.9285020000000007E-2</v>
      </c>
    </row>
    <row r="1260" spans="5:7" x14ac:dyDescent="0.25">
      <c r="E1260" s="16">
        <v>12.58</v>
      </c>
      <c r="F1260" s="15">
        <f t="shared" si="84"/>
        <v>4.2132693999999997</v>
      </c>
      <c r="G1260" s="17">
        <f t="shared" si="85"/>
        <v>8.9237880000000006E-2</v>
      </c>
    </row>
    <row r="1261" spans="5:7" x14ac:dyDescent="0.25">
      <c r="E1261" s="16">
        <v>12.59</v>
      </c>
      <c r="F1261" s="15">
        <f t="shared" si="84"/>
        <v>4.2157437</v>
      </c>
      <c r="G1261" s="17">
        <f t="shared" si="85"/>
        <v>8.9190740000000004E-2</v>
      </c>
    </row>
    <row r="1262" spans="5:7" x14ac:dyDescent="0.25">
      <c r="E1262" s="16">
        <v>12.6</v>
      </c>
      <c r="F1262" s="15">
        <f t="shared" si="84"/>
        <v>4.2182180000000002</v>
      </c>
      <c r="G1262" s="17">
        <f t="shared" si="85"/>
        <v>8.9143600000000003E-2</v>
      </c>
    </row>
    <row r="1263" spans="5:7" x14ac:dyDescent="0.25">
      <c r="E1263" s="16">
        <v>12.61</v>
      </c>
      <c r="F1263" s="15">
        <f t="shared" si="84"/>
        <v>4.2206922999999996</v>
      </c>
      <c r="G1263" s="17">
        <f t="shared" si="85"/>
        <v>8.9096460000000002E-2</v>
      </c>
    </row>
    <row r="1264" spans="5:7" x14ac:dyDescent="0.25">
      <c r="E1264" s="16">
        <v>12.62</v>
      </c>
      <c r="F1264" s="15">
        <f t="shared" si="84"/>
        <v>4.2231665999999999</v>
      </c>
      <c r="G1264" s="17">
        <f t="shared" si="85"/>
        <v>8.9049320000000015E-2</v>
      </c>
    </row>
    <row r="1265" spans="5:7" x14ac:dyDescent="0.25">
      <c r="E1265" s="16">
        <v>12.63</v>
      </c>
      <c r="F1265" s="15">
        <f t="shared" si="84"/>
        <v>4.2256409000000001</v>
      </c>
      <c r="G1265" s="17">
        <f t="shared" si="85"/>
        <v>8.900218E-2</v>
      </c>
    </row>
    <row r="1266" spans="5:7" x14ac:dyDescent="0.25">
      <c r="E1266" s="16">
        <v>12.64</v>
      </c>
      <c r="F1266" s="15">
        <f t="shared" si="84"/>
        <v>4.2281152000000004</v>
      </c>
      <c r="G1266" s="17">
        <f t="shared" si="85"/>
        <v>8.8955039999999999E-2</v>
      </c>
    </row>
    <row r="1267" spans="5:7" x14ac:dyDescent="0.25">
      <c r="E1267" s="16">
        <v>12.65</v>
      </c>
      <c r="F1267" s="15">
        <f t="shared" si="84"/>
        <v>4.2305894999999998</v>
      </c>
      <c r="G1267" s="17">
        <f t="shared" si="85"/>
        <v>8.8907899999999998E-2</v>
      </c>
    </row>
    <row r="1268" spans="5:7" x14ac:dyDescent="0.25">
      <c r="E1268" s="16">
        <v>12.66</v>
      </c>
      <c r="F1268" s="15">
        <f t="shared" si="84"/>
        <v>4.2330638</v>
      </c>
      <c r="G1268" s="17">
        <f t="shared" si="85"/>
        <v>8.8860759999999997E-2</v>
      </c>
    </row>
    <row r="1269" spans="5:7" x14ac:dyDescent="0.25">
      <c r="E1269" s="16">
        <v>12.67</v>
      </c>
      <c r="F1269" s="15">
        <f t="shared" si="84"/>
        <v>4.2355381000000003</v>
      </c>
      <c r="G1269" s="17">
        <f t="shared" si="85"/>
        <v>8.881362000000001E-2</v>
      </c>
    </row>
    <row r="1270" spans="5:7" x14ac:dyDescent="0.25">
      <c r="E1270" s="16">
        <v>12.68</v>
      </c>
      <c r="F1270" s="15">
        <f t="shared" si="84"/>
        <v>4.2380123999999997</v>
      </c>
      <c r="G1270" s="17">
        <f t="shared" si="85"/>
        <v>8.8766480000000009E-2</v>
      </c>
    </row>
    <row r="1271" spans="5:7" x14ac:dyDescent="0.25">
      <c r="E1271" s="16">
        <v>12.69</v>
      </c>
      <c r="F1271" s="15">
        <f t="shared" si="84"/>
        <v>4.2404866999999999</v>
      </c>
      <c r="G1271" s="17">
        <f t="shared" si="85"/>
        <v>8.8719340000000008E-2</v>
      </c>
    </row>
    <row r="1272" spans="5:7" x14ac:dyDescent="0.25">
      <c r="E1272" s="16">
        <v>12.7</v>
      </c>
      <c r="F1272" s="15">
        <f t="shared" si="84"/>
        <v>4.2429609999999993</v>
      </c>
      <c r="G1272" s="17">
        <f t="shared" si="85"/>
        <v>8.8672200000000007E-2</v>
      </c>
    </row>
    <row r="1273" spans="5:7" x14ac:dyDescent="0.25">
      <c r="E1273" s="16">
        <v>12.71</v>
      </c>
      <c r="F1273" s="15">
        <f t="shared" si="84"/>
        <v>4.2454353000000005</v>
      </c>
      <c r="G1273" s="17">
        <f t="shared" si="85"/>
        <v>8.8625060000000006E-2</v>
      </c>
    </row>
    <row r="1274" spans="5:7" x14ac:dyDescent="0.25">
      <c r="E1274" s="16">
        <v>12.72</v>
      </c>
      <c r="F1274" s="15">
        <f t="shared" si="84"/>
        <v>4.2479095999999998</v>
      </c>
      <c r="G1274" s="17">
        <f t="shared" si="85"/>
        <v>8.8577920000000004E-2</v>
      </c>
    </row>
    <row r="1275" spans="5:7" x14ac:dyDescent="0.25">
      <c r="E1275" s="16">
        <v>12.73</v>
      </c>
      <c r="F1275" s="15">
        <f t="shared" si="84"/>
        <v>4.2503839000000001</v>
      </c>
      <c r="G1275" s="17">
        <f t="shared" si="85"/>
        <v>8.8530780000000003E-2</v>
      </c>
    </row>
    <row r="1276" spans="5:7" x14ac:dyDescent="0.25">
      <c r="E1276" s="16">
        <v>12.74</v>
      </c>
      <c r="F1276" s="15">
        <f t="shared" si="84"/>
        <v>4.2528582000000004</v>
      </c>
      <c r="G1276" s="17">
        <f t="shared" si="85"/>
        <v>8.8483640000000002E-2</v>
      </c>
    </row>
    <row r="1277" spans="5:7" x14ac:dyDescent="0.25">
      <c r="E1277" s="16">
        <v>12.75</v>
      </c>
      <c r="F1277" s="15">
        <f t="shared" si="84"/>
        <v>4.2553324999999997</v>
      </c>
      <c r="G1277" s="17">
        <f t="shared" si="85"/>
        <v>8.8436500000000001E-2</v>
      </c>
    </row>
    <row r="1278" spans="5:7" x14ac:dyDescent="0.25">
      <c r="E1278" s="16">
        <v>12.76</v>
      </c>
      <c r="F1278" s="15">
        <f t="shared" si="84"/>
        <v>4.2578068</v>
      </c>
      <c r="G1278" s="17">
        <f t="shared" si="85"/>
        <v>8.838936E-2</v>
      </c>
    </row>
    <row r="1279" spans="5:7" x14ac:dyDescent="0.25">
      <c r="E1279" s="16">
        <v>12.77</v>
      </c>
      <c r="F1279" s="15">
        <f t="shared" si="84"/>
        <v>4.2602811000000003</v>
      </c>
      <c r="G1279" s="17">
        <f t="shared" si="85"/>
        <v>8.8342219999999999E-2</v>
      </c>
    </row>
    <row r="1280" spans="5:7" x14ac:dyDescent="0.25">
      <c r="E1280" s="16">
        <v>12.78</v>
      </c>
      <c r="F1280" s="15">
        <f t="shared" si="84"/>
        <v>4.2627553999999996</v>
      </c>
      <c r="G1280" s="17">
        <f t="shared" si="85"/>
        <v>8.8295080000000012E-2</v>
      </c>
    </row>
    <row r="1281" spans="5:7" x14ac:dyDescent="0.25">
      <c r="E1281" s="16">
        <v>12.79</v>
      </c>
      <c r="F1281" s="15">
        <f t="shared" si="84"/>
        <v>4.2652296999999999</v>
      </c>
      <c r="G1281" s="17">
        <f t="shared" si="85"/>
        <v>8.8247940000000011E-2</v>
      </c>
    </row>
    <row r="1282" spans="5:7" x14ac:dyDescent="0.25">
      <c r="E1282" s="16">
        <v>12.8</v>
      </c>
      <c r="F1282" s="15">
        <f t="shared" si="84"/>
        <v>4.2677040000000002</v>
      </c>
      <c r="G1282" s="17">
        <f t="shared" si="85"/>
        <v>8.8200799999999996E-2</v>
      </c>
    </row>
    <row r="1283" spans="5:7" x14ac:dyDescent="0.25">
      <c r="E1283" s="16">
        <v>12.81</v>
      </c>
      <c r="F1283" s="15">
        <f t="shared" si="84"/>
        <v>4.2701782999999995</v>
      </c>
      <c r="G1283" s="17">
        <f t="shared" si="85"/>
        <v>8.8153659999999995E-2</v>
      </c>
    </row>
    <row r="1284" spans="5:7" x14ac:dyDescent="0.25">
      <c r="E1284" s="16">
        <v>12.82</v>
      </c>
      <c r="F1284" s="15">
        <f t="shared" si="84"/>
        <v>4.2726525999999998</v>
      </c>
      <c r="G1284" s="17">
        <f t="shared" si="85"/>
        <v>8.8106520000000008E-2</v>
      </c>
    </row>
    <row r="1285" spans="5:7" x14ac:dyDescent="0.25">
      <c r="E1285" s="16">
        <v>12.83</v>
      </c>
      <c r="F1285" s="15">
        <f t="shared" si="84"/>
        <v>4.2751269000000001</v>
      </c>
      <c r="G1285" s="17">
        <f t="shared" si="85"/>
        <v>8.8059380000000007E-2</v>
      </c>
    </row>
    <row r="1286" spans="5:7" x14ac:dyDescent="0.25">
      <c r="E1286" s="16">
        <v>12.84</v>
      </c>
      <c r="F1286" s="15">
        <f t="shared" si="84"/>
        <v>4.2776011999999994</v>
      </c>
      <c r="G1286" s="17">
        <f t="shared" si="85"/>
        <v>8.8012240000000005E-2</v>
      </c>
    </row>
    <row r="1287" spans="5:7" x14ac:dyDescent="0.25">
      <c r="E1287" s="16">
        <v>12.85</v>
      </c>
      <c r="F1287" s="15">
        <f t="shared" si="84"/>
        <v>4.2800754999999997</v>
      </c>
      <c r="G1287" s="17">
        <f t="shared" si="85"/>
        <v>8.7965100000000004E-2</v>
      </c>
    </row>
    <row r="1288" spans="5:7" x14ac:dyDescent="0.25">
      <c r="E1288" s="16">
        <v>12.86</v>
      </c>
      <c r="F1288" s="15">
        <f t="shared" si="84"/>
        <v>4.2825498</v>
      </c>
      <c r="G1288" s="17">
        <f t="shared" si="85"/>
        <v>8.7917960000000003E-2</v>
      </c>
    </row>
    <row r="1289" spans="5:7" x14ac:dyDescent="0.25">
      <c r="E1289" s="16">
        <v>12.87</v>
      </c>
      <c r="F1289" s="15">
        <f t="shared" si="84"/>
        <v>4.2850240999999993</v>
      </c>
      <c r="G1289" s="17">
        <f t="shared" si="85"/>
        <v>8.7870820000000002E-2</v>
      </c>
    </row>
    <row r="1290" spans="5:7" x14ac:dyDescent="0.25">
      <c r="E1290" s="16">
        <v>12.88</v>
      </c>
      <c r="F1290" s="15">
        <f t="shared" si="84"/>
        <v>4.2874984000000005</v>
      </c>
      <c r="G1290" s="17">
        <f t="shared" si="85"/>
        <v>8.7823680000000001E-2</v>
      </c>
    </row>
    <row r="1291" spans="5:7" x14ac:dyDescent="0.25">
      <c r="E1291" s="16">
        <v>12.89</v>
      </c>
      <c r="F1291" s="15">
        <f t="shared" si="84"/>
        <v>4.2899726999999999</v>
      </c>
      <c r="G1291" s="17">
        <f t="shared" si="85"/>
        <v>8.777654E-2</v>
      </c>
    </row>
    <row r="1292" spans="5:7" x14ac:dyDescent="0.25">
      <c r="E1292" s="16">
        <v>12.9</v>
      </c>
      <c r="F1292" s="15">
        <f t="shared" si="84"/>
        <v>4.2924470000000001</v>
      </c>
      <c r="G1292" s="17">
        <f t="shared" si="85"/>
        <v>8.7729399999999999E-2</v>
      </c>
    </row>
    <row r="1293" spans="5:7" x14ac:dyDescent="0.25">
      <c r="E1293" s="16">
        <v>12.91</v>
      </c>
      <c r="F1293" s="15">
        <f t="shared" si="84"/>
        <v>4.2949213000000004</v>
      </c>
      <c r="G1293" s="17">
        <f t="shared" si="85"/>
        <v>8.7682259999999998E-2</v>
      </c>
    </row>
    <row r="1294" spans="5:7" x14ac:dyDescent="0.25">
      <c r="E1294" s="16">
        <v>12.92</v>
      </c>
      <c r="F1294" s="15">
        <f t="shared" si="84"/>
        <v>4.2973955999999998</v>
      </c>
      <c r="G1294" s="17">
        <f t="shared" si="85"/>
        <v>8.7635120000000011E-2</v>
      </c>
    </row>
    <row r="1295" spans="5:7" x14ac:dyDescent="0.25">
      <c r="E1295" s="16">
        <v>12.93</v>
      </c>
      <c r="F1295" s="15">
        <f t="shared" si="84"/>
        <v>4.2998699</v>
      </c>
      <c r="G1295" s="17">
        <f t="shared" si="85"/>
        <v>8.758798000000001E-2</v>
      </c>
    </row>
    <row r="1296" spans="5:7" x14ac:dyDescent="0.25">
      <c r="E1296" s="16">
        <v>12.94</v>
      </c>
      <c r="F1296" s="15">
        <f t="shared" si="84"/>
        <v>4.3023441999999994</v>
      </c>
      <c r="G1296" s="17">
        <f t="shared" si="85"/>
        <v>8.7540840000000009E-2</v>
      </c>
    </row>
    <row r="1297" spans="5:7" x14ac:dyDescent="0.25">
      <c r="E1297" s="16">
        <v>12.95</v>
      </c>
      <c r="F1297" s="15">
        <f t="shared" si="84"/>
        <v>4.3048184999999997</v>
      </c>
      <c r="G1297" s="17">
        <f t="shared" si="85"/>
        <v>8.7493700000000008E-2</v>
      </c>
    </row>
    <row r="1298" spans="5:7" x14ac:dyDescent="0.25">
      <c r="E1298" s="16">
        <v>12.96</v>
      </c>
      <c r="F1298" s="15">
        <f t="shared" si="84"/>
        <v>4.3072927999999999</v>
      </c>
      <c r="G1298" s="17">
        <f t="shared" si="85"/>
        <v>8.7446560000000007E-2</v>
      </c>
    </row>
    <row r="1299" spans="5:7" x14ac:dyDescent="0.25">
      <c r="E1299" s="16">
        <v>12.97</v>
      </c>
      <c r="F1299" s="15">
        <f t="shared" si="84"/>
        <v>4.3097671000000002</v>
      </c>
      <c r="G1299" s="17">
        <f t="shared" si="85"/>
        <v>8.7399420000000005E-2</v>
      </c>
    </row>
    <row r="1300" spans="5:7" x14ac:dyDescent="0.25">
      <c r="E1300" s="16">
        <v>12.98</v>
      </c>
      <c r="F1300" s="15">
        <f t="shared" si="84"/>
        <v>4.3122413999999996</v>
      </c>
      <c r="G1300" s="17">
        <f t="shared" si="85"/>
        <v>8.7352280000000004E-2</v>
      </c>
    </row>
    <row r="1301" spans="5:7" x14ac:dyDescent="0.25">
      <c r="E1301" s="16">
        <v>12.99</v>
      </c>
      <c r="F1301" s="15">
        <f t="shared" si="84"/>
        <v>4.3147156999999998</v>
      </c>
      <c r="G1301" s="17">
        <f t="shared" si="85"/>
        <v>8.7305140000000003E-2</v>
      </c>
    </row>
    <row r="1302" spans="5:7" x14ac:dyDescent="0.25">
      <c r="E1302" s="16">
        <v>13</v>
      </c>
      <c r="F1302" s="15">
        <f t="shared" si="84"/>
        <v>4.3171900000000001</v>
      </c>
      <c r="G1302" s="17">
        <f t="shared" si="85"/>
        <v>8.7258000000000002E-2</v>
      </c>
    </row>
    <row r="1303" spans="5:7" x14ac:dyDescent="0.25">
      <c r="E1303" s="16">
        <v>13.01</v>
      </c>
      <c r="F1303" s="15">
        <f t="shared" si="84"/>
        <v>4.3196642999999995</v>
      </c>
      <c r="G1303" s="17">
        <f t="shared" si="85"/>
        <v>8.7210860000000001E-2</v>
      </c>
    </row>
    <row r="1304" spans="5:7" x14ac:dyDescent="0.25">
      <c r="E1304" s="16">
        <v>13.02</v>
      </c>
      <c r="F1304" s="15">
        <f t="shared" si="84"/>
        <v>4.3221385999999997</v>
      </c>
      <c r="G1304" s="17">
        <f t="shared" si="85"/>
        <v>8.716372E-2</v>
      </c>
    </row>
    <row r="1305" spans="5:7" x14ac:dyDescent="0.25">
      <c r="E1305" s="16">
        <v>13.03</v>
      </c>
      <c r="F1305" s="15">
        <f t="shared" si="84"/>
        <v>4.3246129</v>
      </c>
      <c r="G1305" s="17">
        <f t="shared" si="85"/>
        <v>8.7116579999999999E-2</v>
      </c>
    </row>
    <row r="1306" spans="5:7" x14ac:dyDescent="0.25">
      <c r="E1306" s="16">
        <v>13.04</v>
      </c>
      <c r="F1306" s="15">
        <f t="shared" si="84"/>
        <v>4.3270871999999994</v>
      </c>
      <c r="G1306" s="17">
        <f t="shared" si="85"/>
        <v>8.7069440000000012E-2</v>
      </c>
    </row>
    <row r="1307" spans="5:7" x14ac:dyDescent="0.25">
      <c r="E1307" s="16">
        <v>13.05</v>
      </c>
      <c r="F1307" s="15">
        <f t="shared" si="84"/>
        <v>4.3295615000000005</v>
      </c>
      <c r="G1307" s="17">
        <f t="shared" si="85"/>
        <v>8.7022299999999997E-2</v>
      </c>
    </row>
    <row r="1308" spans="5:7" x14ac:dyDescent="0.25">
      <c r="E1308" s="16">
        <v>13.06</v>
      </c>
      <c r="F1308" s="15">
        <f t="shared" si="84"/>
        <v>4.3320357999999999</v>
      </c>
      <c r="G1308" s="17">
        <f t="shared" si="85"/>
        <v>8.6975159999999996E-2</v>
      </c>
    </row>
    <row r="1309" spans="5:7" x14ac:dyDescent="0.25">
      <c r="E1309" s="16">
        <v>13.07</v>
      </c>
      <c r="F1309" s="15">
        <f t="shared" si="84"/>
        <v>4.3345101000000001</v>
      </c>
      <c r="G1309" s="17">
        <f t="shared" si="85"/>
        <v>8.6928019999999995E-2</v>
      </c>
    </row>
    <row r="1310" spans="5:7" x14ac:dyDescent="0.25">
      <c r="E1310" s="16">
        <v>13.08</v>
      </c>
      <c r="F1310" s="15">
        <f t="shared" si="84"/>
        <v>4.3369844000000004</v>
      </c>
      <c r="G1310" s="17">
        <f t="shared" si="85"/>
        <v>8.6880880000000008E-2</v>
      </c>
    </row>
    <row r="1311" spans="5:7" x14ac:dyDescent="0.25">
      <c r="E1311" s="16">
        <v>13.09</v>
      </c>
      <c r="F1311" s="15">
        <f t="shared" si="84"/>
        <v>4.3394586999999998</v>
      </c>
      <c r="G1311" s="17">
        <f t="shared" si="85"/>
        <v>8.6833740000000006E-2</v>
      </c>
    </row>
    <row r="1312" spans="5:7" x14ac:dyDescent="0.25">
      <c r="E1312" s="16">
        <v>13.1</v>
      </c>
      <c r="F1312" s="15">
        <f t="shared" si="84"/>
        <v>4.341933</v>
      </c>
      <c r="G1312" s="17">
        <f t="shared" si="85"/>
        <v>8.6786600000000005E-2</v>
      </c>
    </row>
    <row r="1313" spans="5:7" x14ac:dyDescent="0.25">
      <c r="E1313" s="16">
        <v>13.11</v>
      </c>
      <c r="F1313" s="15">
        <f t="shared" si="84"/>
        <v>4.3444073000000003</v>
      </c>
      <c r="G1313" s="17">
        <f t="shared" si="85"/>
        <v>8.6739460000000004E-2</v>
      </c>
    </row>
    <row r="1314" spans="5:7" x14ac:dyDescent="0.25">
      <c r="E1314" s="16">
        <v>13.12</v>
      </c>
      <c r="F1314" s="15">
        <f t="shared" si="84"/>
        <v>4.3468815999999997</v>
      </c>
      <c r="G1314" s="17">
        <f t="shared" si="85"/>
        <v>8.6692320000000003E-2</v>
      </c>
    </row>
    <row r="1315" spans="5:7" x14ac:dyDescent="0.25">
      <c r="E1315" s="16">
        <v>13.13</v>
      </c>
      <c r="F1315" s="15">
        <f t="shared" si="84"/>
        <v>4.3493558999999999</v>
      </c>
      <c r="G1315" s="17">
        <f t="shared" si="85"/>
        <v>8.6645180000000002E-2</v>
      </c>
    </row>
    <row r="1316" spans="5:7" x14ac:dyDescent="0.25">
      <c r="E1316" s="16">
        <v>13.14</v>
      </c>
      <c r="F1316" s="15">
        <f t="shared" si="84"/>
        <v>4.3518302000000002</v>
      </c>
      <c r="G1316" s="17">
        <f t="shared" si="85"/>
        <v>8.6598040000000001E-2</v>
      </c>
    </row>
    <row r="1317" spans="5:7" x14ac:dyDescent="0.25">
      <c r="E1317" s="16">
        <v>13.15</v>
      </c>
      <c r="F1317" s="15">
        <f t="shared" si="84"/>
        <v>4.3543045000000005</v>
      </c>
      <c r="G1317" s="17">
        <f t="shared" si="85"/>
        <v>8.65509E-2</v>
      </c>
    </row>
    <row r="1318" spans="5:7" x14ac:dyDescent="0.25">
      <c r="E1318" s="16">
        <v>13.16</v>
      </c>
      <c r="F1318" s="15">
        <f t="shared" si="84"/>
        <v>4.3567787999999998</v>
      </c>
      <c r="G1318" s="17">
        <f t="shared" si="85"/>
        <v>8.6503759999999999E-2</v>
      </c>
    </row>
    <row r="1319" spans="5:7" x14ac:dyDescent="0.25">
      <c r="E1319" s="16">
        <v>13.17</v>
      </c>
      <c r="F1319" s="15">
        <f t="shared" si="84"/>
        <v>4.3592531000000001</v>
      </c>
      <c r="G1319" s="17">
        <f t="shared" si="85"/>
        <v>8.6456619999999998E-2</v>
      </c>
    </row>
    <row r="1320" spans="5:7" x14ac:dyDescent="0.25">
      <c r="E1320" s="16">
        <v>13.18</v>
      </c>
      <c r="F1320" s="15">
        <f t="shared" si="84"/>
        <v>4.3617273999999995</v>
      </c>
      <c r="G1320" s="17">
        <f t="shared" si="85"/>
        <v>8.6409480000000011E-2</v>
      </c>
    </row>
    <row r="1321" spans="5:7" x14ac:dyDescent="0.25">
      <c r="E1321" s="16">
        <v>13.19</v>
      </c>
      <c r="F1321" s="15">
        <f t="shared" si="84"/>
        <v>4.3642016999999997</v>
      </c>
      <c r="G1321" s="17">
        <f t="shared" si="85"/>
        <v>8.636234000000001E-2</v>
      </c>
    </row>
    <row r="1322" spans="5:7" x14ac:dyDescent="0.25">
      <c r="E1322" s="16">
        <v>13.2</v>
      </c>
      <c r="F1322" s="15">
        <f t="shared" si="84"/>
        <v>4.366676</v>
      </c>
      <c r="G1322" s="17">
        <f t="shared" si="85"/>
        <v>8.6315200000000009E-2</v>
      </c>
    </row>
    <row r="1323" spans="5:7" x14ac:dyDescent="0.25">
      <c r="E1323" s="16">
        <v>13.21</v>
      </c>
      <c r="F1323" s="15">
        <f t="shared" ref="F1323:F1386" si="86">B$37+(B$38-B$37)*(($E1323-$A$37)/($A$38-$A$37))</f>
        <v>4.3691503000000003</v>
      </c>
      <c r="G1323" s="17">
        <f t="shared" ref="G1323:G1386" si="87">C$37+(C$38-C$37)*(($E1323-$A$37)/($A$38-$A$37))</f>
        <v>8.6268060000000008E-2</v>
      </c>
    </row>
    <row r="1324" spans="5:7" x14ac:dyDescent="0.25">
      <c r="E1324" s="16">
        <v>13.22</v>
      </c>
      <c r="F1324" s="15">
        <f t="shared" si="86"/>
        <v>4.3716246000000005</v>
      </c>
      <c r="G1324" s="17">
        <f t="shared" si="87"/>
        <v>8.6220920000000006E-2</v>
      </c>
    </row>
    <row r="1325" spans="5:7" x14ac:dyDescent="0.25">
      <c r="E1325" s="16">
        <v>13.23</v>
      </c>
      <c r="F1325" s="15">
        <f t="shared" si="86"/>
        <v>4.3740988999999999</v>
      </c>
      <c r="G1325" s="17">
        <f t="shared" si="87"/>
        <v>8.6173780000000005E-2</v>
      </c>
    </row>
    <row r="1326" spans="5:7" x14ac:dyDescent="0.25">
      <c r="E1326" s="16">
        <v>13.24</v>
      </c>
      <c r="F1326" s="15">
        <f t="shared" si="86"/>
        <v>4.3765732000000002</v>
      </c>
      <c r="G1326" s="17">
        <f t="shared" si="87"/>
        <v>8.6126640000000004E-2</v>
      </c>
    </row>
    <row r="1327" spans="5:7" x14ac:dyDescent="0.25">
      <c r="E1327" s="16">
        <v>13.25</v>
      </c>
      <c r="F1327" s="15">
        <f t="shared" si="86"/>
        <v>4.3790475000000004</v>
      </c>
      <c r="G1327" s="17">
        <f t="shared" si="87"/>
        <v>8.6079500000000003E-2</v>
      </c>
    </row>
    <row r="1328" spans="5:7" x14ac:dyDescent="0.25">
      <c r="E1328" s="16">
        <v>13.26</v>
      </c>
      <c r="F1328" s="15">
        <f t="shared" si="86"/>
        <v>4.3815217999999998</v>
      </c>
      <c r="G1328" s="17">
        <f t="shared" si="87"/>
        <v>8.6032360000000002E-2</v>
      </c>
    </row>
    <row r="1329" spans="5:7" x14ac:dyDescent="0.25">
      <c r="E1329" s="16">
        <v>13.27</v>
      </c>
      <c r="F1329" s="15">
        <f t="shared" si="86"/>
        <v>4.3839961000000001</v>
      </c>
      <c r="G1329" s="17">
        <f t="shared" si="87"/>
        <v>8.5985220000000001E-2</v>
      </c>
    </row>
    <row r="1330" spans="5:7" x14ac:dyDescent="0.25">
      <c r="E1330" s="16">
        <v>13.28</v>
      </c>
      <c r="F1330" s="15">
        <f t="shared" si="86"/>
        <v>4.3864704000000003</v>
      </c>
      <c r="G1330" s="17">
        <f t="shared" si="87"/>
        <v>8.593808E-2</v>
      </c>
    </row>
    <row r="1331" spans="5:7" x14ac:dyDescent="0.25">
      <c r="E1331" s="16">
        <v>13.29</v>
      </c>
      <c r="F1331" s="15">
        <f t="shared" si="86"/>
        <v>4.3889446999999997</v>
      </c>
      <c r="G1331" s="17">
        <f t="shared" si="87"/>
        <v>8.5890940000000013E-2</v>
      </c>
    </row>
    <row r="1332" spans="5:7" x14ac:dyDescent="0.25">
      <c r="E1332" s="16">
        <v>13.3</v>
      </c>
      <c r="F1332" s="15">
        <f t="shared" si="86"/>
        <v>4.391419</v>
      </c>
      <c r="G1332" s="17">
        <f t="shared" si="87"/>
        <v>8.5843799999999998E-2</v>
      </c>
    </row>
    <row r="1333" spans="5:7" x14ac:dyDescent="0.25">
      <c r="E1333" s="16">
        <v>13.31</v>
      </c>
      <c r="F1333" s="15">
        <f t="shared" si="86"/>
        <v>4.3938933000000002</v>
      </c>
      <c r="G1333" s="17">
        <f t="shared" si="87"/>
        <v>8.5796659999999997E-2</v>
      </c>
    </row>
    <row r="1334" spans="5:7" x14ac:dyDescent="0.25">
      <c r="E1334" s="16">
        <v>13.32</v>
      </c>
      <c r="F1334" s="15">
        <f t="shared" si="86"/>
        <v>4.3963675999999996</v>
      </c>
      <c r="G1334" s="17">
        <f t="shared" si="87"/>
        <v>8.5749519999999996E-2</v>
      </c>
    </row>
    <row r="1335" spans="5:7" x14ac:dyDescent="0.25">
      <c r="E1335" s="16">
        <v>13.33</v>
      </c>
      <c r="F1335" s="15">
        <f t="shared" si="86"/>
        <v>4.3988418999999999</v>
      </c>
      <c r="G1335" s="17">
        <f t="shared" si="87"/>
        <v>8.5702379999999995E-2</v>
      </c>
    </row>
    <row r="1336" spans="5:7" x14ac:dyDescent="0.25">
      <c r="E1336" s="16">
        <v>13.34</v>
      </c>
      <c r="F1336" s="15">
        <f t="shared" si="86"/>
        <v>4.4013162000000001</v>
      </c>
      <c r="G1336" s="17">
        <f t="shared" si="87"/>
        <v>8.5655240000000007E-2</v>
      </c>
    </row>
    <row r="1337" spans="5:7" x14ac:dyDescent="0.25">
      <c r="E1337" s="16">
        <v>13.35</v>
      </c>
      <c r="F1337" s="15">
        <f t="shared" si="86"/>
        <v>4.4037904999999995</v>
      </c>
      <c r="G1337" s="17">
        <f t="shared" si="87"/>
        <v>8.5608100000000006E-2</v>
      </c>
    </row>
    <row r="1338" spans="5:7" x14ac:dyDescent="0.25">
      <c r="E1338" s="16">
        <v>13.36</v>
      </c>
      <c r="F1338" s="15">
        <f t="shared" si="86"/>
        <v>4.4062647999999998</v>
      </c>
      <c r="G1338" s="17">
        <f t="shared" si="87"/>
        <v>8.5560960000000005E-2</v>
      </c>
    </row>
    <row r="1339" spans="5:7" x14ac:dyDescent="0.25">
      <c r="E1339" s="16">
        <v>13.37</v>
      </c>
      <c r="F1339" s="15">
        <f t="shared" si="86"/>
        <v>4.4087391</v>
      </c>
      <c r="G1339" s="17">
        <f t="shared" si="87"/>
        <v>8.5513820000000004E-2</v>
      </c>
    </row>
    <row r="1340" spans="5:7" x14ac:dyDescent="0.25">
      <c r="E1340" s="16">
        <v>13.38</v>
      </c>
      <c r="F1340" s="15">
        <f t="shared" si="86"/>
        <v>4.4112134000000003</v>
      </c>
      <c r="G1340" s="17">
        <f t="shared" si="87"/>
        <v>8.5466680000000003E-2</v>
      </c>
    </row>
    <row r="1341" spans="5:7" x14ac:dyDescent="0.25">
      <c r="E1341" s="16">
        <v>13.39</v>
      </c>
      <c r="F1341" s="15">
        <f t="shared" si="86"/>
        <v>4.4136877000000005</v>
      </c>
      <c r="G1341" s="17">
        <f t="shared" si="87"/>
        <v>8.5419540000000002E-2</v>
      </c>
    </row>
    <row r="1342" spans="5:7" x14ac:dyDescent="0.25">
      <c r="E1342" s="16">
        <v>13.4</v>
      </c>
      <c r="F1342" s="15">
        <f t="shared" si="86"/>
        <v>4.4161619999999999</v>
      </c>
      <c r="G1342" s="17">
        <f t="shared" si="87"/>
        <v>8.5372400000000001E-2</v>
      </c>
    </row>
    <row r="1343" spans="5:7" x14ac:dyDescent="0.25">
      <c r="E1343" s="16">
        <v>13.41</v>
      </c>
      <c r="F1343" s="15">
        <f t="shared" si="86"/>
        <v>4.4186363000000002</v>
      </c>
      <c r="G1343" s="17">
        <f t="shared" si="87"/>
        <v>8.532526E-2</v>
      </c>
    </row>
    <row r="1344" spans="5:7" x14ac:dyDescent="0.25">
      <c r="E1344" s="16">
        <v>13.42</v>
      </c>
      <c r="F1344" s="15">
        <f t="shared" si="86"/>
        <v>4.4211105999999996</v>
      </c>
      <c r="G1344" s="17">
        <f t="shared" si="87"/>
        <v>8.5278120000000013E-2</v>
      </c>
    </row>
    <row r="1345" spans="5:7" x14ac:dyDescent="0.25">
      <c r="E1345" s="16">
        <v>13.43</v>
      </c>
      <c r="F1345" s="15">
        <f t="shared" si="86"/>
        <v>4.4235848999999998</v>
      </c>
      <c r="G1345" s="17">
        <f t="shared" si="87"/>
        <v>8.5230980000000012E-2</v>
      </c>
    </row>
    <row r="1346" spans="5:7" x14ac:dyDescent="0.25">
      <c r="E1346" s="16">
        <v>13.44</v>
      </c>
      <c r="F1346" s="15">
        <f t="shared" si="86"/>
        <v>4.4260592000000001</v>
      </c>
      <c r="G1346" s="17">
        <f t="shared" si="87"/>
        <v>8.5183840000000011E-2</v>
      </c>
    </row>
    <row r="1347" spans="5:7" x14ac:dyDescent="0.25">
      <c r="E1347" s="16">
        <v>13.45</v>
      </c>
      <c r="F1347" s="15">
        <f t="shared" si="86"/>
        <v>4.4285334999999995</v>
      </c>
      <c r="G1347" s="17">
        <f t="shared" si="87"/>
        <v>8.513670000000001E-2</v>
      </c>
    </row>
    <row r="1348" spans="5:7" x14ac:dyDescent="0.25">
      <c r="E1348" s="16">
        <v>13.46</v>
      </c>
      <c r="F1348" s="15">
        <f t="shared" si="86"/>
        <v>4.4310077999999997</v>
      </c>
      <c r="G1348" s="17">
        <f t="shared" si="87"/>
        <v>8.5089559999999995E-2</v>
      </c>
    </row>
    <row r="1349" spans="5:7" x14ac:dyDescent="0.25">
      <c r="E1349" s="16">
        <v>13.47</v>
      </c>
      <c r="F1349" s="15">
        <f t="shared" si="86"/>
        <v>4.4334821</v>
      </c>
      <c r="G1349" s="17">
        <f t="shared" si="87"/>
        <v>8.5042420000000007E-2</v>
      </c>
    </row>
    <row r="1350" spans="5:7" x14ac:dyDescent="0.25">
      <c r="E1350" s="16">
        <v>13.48</v>
      </c>
      <c r="F1350" s="15">
        <f t="shared" si="86"/>
        <v>4.4359564000000002</v>
      </c>
      <c r="G1350" s="17">
        <f t="shared" si="87"/>
        <v>8.4995280000000006E-2</v>
      </c>
    </row>
    <row r="1351" spans="5:7" x14ac:dyDescent="0.25">
      <c r="E1351" s="16">
        <v>13.49</v>
      </c>
      <c r="F1351" s="15">
        <f t="shared" si="86"/>
        <v>4.4384306999999996</v>
      </c>
      <c r="G1351" s="17">
        <f t="shared" si="87"/>
        <v>8.4948140000000005E-2</v>
      </c>
    </row>
    <row r="1352" spans="5:7" x14ac:dyDescent="0.25">
      <c r="E1352" s="16">
        <v>13.5</v>
      </c>
      <c r="F1352" s="15">
        <f t="shared" si="86"/>
        <v>4.4409049999999999</v>
      </c>
      <c r="G1352" s="17">
        <f t="shared" si="87"/>
        <v>8.4901000000000004E-2</v>
      </c>
    </row>
    <row r="1353" spans="5:7" x14ac:dyDescent="0.25">
      <c r="E1353" s="16">
        <v>13.51</v>
      </c>
      <c r="F1353" s="15">
        <f t="shared" si="86"/>
        <v>4.4433793000000001</v>
      </c>
      <c r="G1353" s="17">
        <f t="shared" si="87"/>
        <v>8.4853860000000003E-2</v>
      </c>
    </row>
    <row r="1354" spans="5:7" x14ac:dyDescent="0.25">
      <c r="E1354" s="16">
        <v>13.52</v>
      </c>
      <c r="F1354" s="15">
        <f t="shared" si="86"/>
        <v>4.4458535999999995</v>
      </c>
      <c r="G1354" s="17">
        <f t="shared" si="87"/>
        <v>8.4806720000000002E-2</v>
      </c>
    </row>
    <row r="1355" spans="5:7" x14ac:dyDescent="0.25">
      <c r="E1355" s="16">
        <v>13.53</v>
      </c>
      <c r="F1355" s="15">
        <f t="shared" si="86"/>
        <v>4.4483278999999998</v>
      </c>
      <c r="G1355" s="17">
        <f t="shared" si="87"/>
        <v>8.4759580000000001E-2</v>
      </c>
    </row>
    <row r="1356" spans="5:7" x14ac:dyDescent="0.25">
      <c r="E1356" s="16">
        <v>13.54</v>
      </c>
      <c r="F1356" s="15">
        <f t="shared" si="86"/>
        <v>4.4508022</v>
      </c>
      <c r="G1356" s="17">
        <f t="shared" si="87"/>
        <v>8.471244E-2</v>
      </c>
    </row>
    <row r="1357" spans="5:7" x14ac:dyDescent="0.25">
      <c r="E1357" s="16">
        <v>13.55</v>
      </c>
      <c r="F1357" s="15">
        <f t="shared" si="86"/>
        <v>4.4532765000000003</v>
      </c>
      <c r="G1357" s="17">
        <f t="shared" si="87"/>
        <v>8.4665299999999999E-2</v>
      </c>
    </row>
    <row r="1358" spans="5:7" x14ac:dyDescent="0.25">
      <c r="E1358" s="16">
        <v>13.56</v>
      </c>
      <c r="F1358" s="15">
        <f t="shared" si="86"/>
        <v>4.4557507999999997</v>
      </c>
      <c r="G1358" s="17">
        <f t="shared" si="87"/>
        <v>8.4618159999999998E-2</v>
      </c>
    </row>
    <row r="1359" spans="5:7" x14ac:dyDescent="0.25">
      <c r="E1359" s="16">
        <v>13.57</v>
      </c>
      <c r="F1359" s="15">
        <f t="shared" si="86"/>
        <v>4.4582250999999999</v>
      </c>
      <c r="G1359" s="17">
        <f t="shared" si="87"/>
        <v>8.4571019999999997E-2</v>
      </c>
    </row>
    <row r="1360" spans="5:7" x14ac:dyDescent="0.25">
      <c r="E1360" s="16">
        <v>13.58</v>
      </c>
      <c r="F1360" s="15">
        <f t="shared" si="86"/>
        <v>4.4606994000000002</v>
      </c>
      <c r="G1360" s="17">
        <f t="shared" si="87"/>
        <v>8.4523879999999996E-2</v>
      </c>
    </row>
    <row r="1361" spans="5:7" x14ac:dyDescent="0.25">
      <c r="E1361" s="16">
        <v>13.59</v>
      </c>
      <c r="F1361" s="15">
        <f t="shared" si="86"/>
        <v>4.4631736999999996</v>
      </c>
      <c r="G1361" s="17">
        <f t="shared" si="87"/>
        <v>8.4476740000000008E-2</v>
      </c>
    </row>
    <row r="1362" spans="5:7" x14ac:dyDescent="0.25">
      <c r="E1362" s="16">
        <v>13.6</v>
      </c>
      <c r="F1362" s="15">
        <f t="shared" si="86"/>
        <v>4.4656479999999998</v>
      </c>
      <c r="G1362" s="17">
        <f t="shared" si="87"/>
        <v>8.4429600000000007E-2</v>
      </c>
    </row>
    <row r="1363" spans="5:7" x14ac:dyDescent="0.25">
      <c r="E1363" s="16">
        <v>13.61</v>
      </c>
      <c r="F1363" s="15">
        <f t="shared" si="86"/>
        <v>4.4681223000000001</v>
      </c>
      <c r="G1363" s="17">
        <f t="shared" si="87"/>
        <v>8.4382460000000006E-2</v>
      </c>
    </row>
    <row r="1364" spans="5:7" x14ac:dyDescent="0.25">
      <c r="E1364" s="16">
        <v>13.62</v>
      </c>
      <c r="F1364" s="15">
        <f t="shared" si="86"/>
        <v>4.4705965999999995</v>
      </c>
      <c r="G1364" s="17">
        <f t="shared" si="87"/>
        <v>8.4335320000000005E-2</v>
      </c>
    </row>
    <row r="1365" spans="5:7" x14ac:dyDescent="0.25">
      <c r="E1365" s="16">
        <v>13.63</v>
      </c>
      <c r="F1365" s="15">
        <f t="shared" si="86"/>
        <v>4.4730708999999997</v>
      </c>
      <c r="G1365" s="17">
        <f t="shared" si="87"/>
        <v>8.428817999999999E-2</v>
      </c>
    </row>
    <row r="1366" spans="5:7" x14ac:dyDescent="0.25">
      <c r="E1366" s="16">
        <v>13.64</v>
      </c>
      <c r="F1366" s="15">
        <f t="shared" si="86"/>
        <v>4.4755452</v>
      </c>
      <c r="G1366" s="17">
        <f t="shared" si="87"/>
        <v>8.4241040000000003E-2</v>
      </c>
    </row>
    <row r="1367" spans="5:7" x14ac:dyDescent="0.25">
      <c r="E1367" s="16">
        <v>13.65</v>
      </c>
      <c r="F1367" s="15">
        <f t="shared" si="86"/>
        <v>4.4780195000000003</v>
      </c>
      <c r="G1367" s="17">
        <f t="shared" si="87"/>
        <v>8.4193900000000002E-2</v>
      </c>
    </row>
    <row r="1368" spans="5:7" x14ac:dyDescent="0.25">
      <c r="E1368" s="16">
        <v>13.66</v>
      </c>
      <c r="F1368" s="15">
        <f t="shared" si="86"/>
        <v>4.4804937999999996</v>
      </c>
      <c r="G1368" s="17">
        <f t="shared" si="87"/>
        <v>8.4146760000000001E-2</v>
      </c>
    </row>
    <row r="1369" spans="5:7" x14ac:dyDescent="0.25">
      <c r="E1369" s="16">
        <v>13.67</v>
      </c>
      <c r="F1369" s="15">
        <f t="shared" si="86"/>
        <v>4.4829680999999999</v>
      </c>
      <c r="G1369" s="17">
        <f t="shared" si="87"/>
        <v>8.409962E-2</v>
      </c>
    </row>
    <row r="1370" spans="5:7" x14ac:dyDescent="0.25">
      <c r="E1370" s="16">
        <v>13.68</v>
      </c>
      <c r="F1370" s="15">
        <f t="shared" si="86"/>
        <v>4.4854424000000002</v>
      </c>
      <c r="G1370" s="17">
        <f t="shared" si="87"/>
        <v>8.4052479999999999E-2</v>
      </c>
    </row>
    <row r="1371" spans="5:7" x14ac:dyDescent="0.25">
      <c r="E1371" s="16">
        <v>13.69</v>
      </c>
      <c r="F1371" s="15">
        <f t="shared" si="86"/>
        <v>4.4879166999999995</v>
      </c>
      <c r="G1371" s="17">
        <f t="shared" si="87"/>
        <v>8.4005340000000012E-2</v>
      </c>
    </row>
    <row r="1372" spans="5:7" x14ac:dyDescent="0.25">
      <c r="E1372" s="16">
        <v>13.7</v>
      </c>
      <c r="F1372" s="15">
        <f t="shared" si="86"/>
        <v>4.4903909999999998</v>
      </c>
      <c r="G1372" s="17">
        <f t="shared" si="87"/>
        <v>8.3958200000000011E-2</v>
      </c>
    </row>
    <row r="1373" spans="5:7" x14ac:dyDescent="0.25">
      <c r="E1373" s="16">
        <v>13.71</v>
      </c>
      <c r="F1373" s="15">
        <f t="shared" si="86"/>
        <v>4.4928653000000001</v>
      </c>
      <c r="G1373" s="17">
        <f t="shared" si="87"/>
        <v>8.3911059999999996E-2</v>
      </c>
    </row>
    <row r="1374" spans="5:7" x14ac:dyDescent="0.25">
      <c r="E1374" s="16">
        <v>13.72</v>
      </c>
      <c r="F1374" s="15">
        <f t="shared" si="86"/>
        <v>4.4953396000000003</v>
      </c>
      <c r="G1374" s="17">
        <f t="shared" si="87"/>
        <v>8.3863920000000008E-2</v>
      </c>
    </row>
    <row r="1375" spans="5:7" x14ac:dyDescent="0.25">
      <c r="E1375" s="16">
        <v>13.73</v>
      </c>
      <c r="F1375" s="15">
        <f t="shared" si="86"/>
        <v>4.4978138999999997</v>
      </c>
      <c r="G1375" s="17">
        <f t="shared" si="87"/>
        <v>8.3816780000000007E-2</v>
      </c>
    </row>
    <row r="1376" spans="5:7" x14ac:dyDescent="0.25">
      <c r="E1376" s="16">
        <v>13.74</v>
      </c>
      <c r="F1376" s="15">
        <f t="shared" si="86"/>
        <v>4.5002882</v>
      </c>
      <c r="G1376" s="17">
        <f t="shared" si="87"/>
        <v>8.3769640000000006E-2</v>
      </c>
    </row>
    <row r="1377" spans="5:7" x14ac:dyDescent="0.25">
      <c r="E1377" s="16">
        <v>13.75</v>
      </c>
      <c r="F1377" s="15">
        <f t="shared" si="86"/>
        <v>4.5027625000000002</v>
      </c>
      <c r="G1377" s="17">
        <f t="shared" si="87"/>
        <v>8.3722500000000005E-2</v>
      </c>
    </row>
    <row r="1378" spans="5:7" x14ac:dyDescent="0.25">
      <c r="E1378" s="16">
        <v>13.76</v>
      </c>
      <c r="F1378" s="15">
        <f t="shared" si="86"/>
        <v>4.5052367999999996</v>
      </c>
      <c r="G1378" s="17">
        <f t="shared" si="87"/>
        <v>8.3675360000000004E-2</v>
      </c>
    </row>
    <row r="1379" spans="5:7" x14ac:dyDescent="0.25">
      <c r="E1379" s="16">
        <v>13.77</v>
      </c>
      <c r="F1379" s="15">
        <f t="shared" si="86"/>
        <v>4.5077110999999999</v>
      </c>
      <c r="G1379" s="17">
        <f t="shared" si="87"/>
        <v>8.3628220000000003E-2</v>
      </c>
    </row>
    <row r="1380" spans="5:7" x14ac:dyDescent="0.25">
      <c r="E1380" s="16">
        <v>13.78</v>
      </c>
      <c r="F1380" s="15">
        <f t="shared" si="86"/>
        <v>4.5101854000000001</v>
      </c>
      <c r="G1380" s="17">
        <f t="shared" si="87"/>
        <v>8.3581080000000002E-2</v>
      </c>
    </row>
    <row r="1381" spans="5:7" x14ac:dyDescent="0.25">
      <c r="E1381" s="16">
        <v>13.79</v>
      </c>
      <c r="F1381" s="15">
        <f t="shared" si="86"/>
        <v>4.5126596999999995</v>
      </c>
      <c r="G1381" s="17">
        <f t="shared" si="87"/>
        <v>8.3533940000000001E-2</v>
      </c>
    </row>
    <row r="1382" spans="5:7" x14ac:dyDescent="0.25">
      <c r="E1382" s="16">
        <v>13.8</v>
      </c>
      <c r="F1382" s="15">
        <f t="shared" si="86"/>
        <v>4.5151339999999998</v>
      </c>
      <c r="G1382" s="17">
        <f t="shared" si="87"/>
        <v>8.34868E-2</v>
      </c>
    </row>
    <row r="1383" spans="5:7" x14ac:dyDescent="0.25">
      <c r="E1383" s="16">
        <v>13.81</v>
      </c>
      <c r="F1383" s="15">
        <f t="shared" si="86"/>
        <v>4.5176083</v>
      </c>
      <c r="G1383" s="17">
        <f t="shared" si="87"/>
        <v>8.3439659999999999E-2</v>
      </c>
    </row>
    <row r="1384" spans="5:7" x14ac:dyDescent="0.25">
      <c r="E1384" s="16">
        <v>13.82</v>
      </c>
      <c r="F1384" s="15">
        <f t="shared" si="86"/>
        <v>4.5200826000000003</v>
      </c>
      <c r="G1384" s="17">
        <f t="shared" si="87"/>
        <v>8.3392519999999998E-2</v>
      </c>
    </row>
    <row r="1385" spans="5:7" x14ac:dyDescent="0.25">
      <c r="E1385" s="16">
        <v>13.83</v>
      </c>
      <c r="F1385" s="15">
        <f t="shared" si="86"/>
        <v>4.5225568999999997</v>
      </c>
      <c r="G1385" s="17">
        <f t="shared" si="87"/>
        <v>8.3345379999999997E-2</v>
      </c>
    </row>
    <row r="1386" spans="5:7" x14ac:dyDescent="0.25">
      <c r="E1386" s="16">
        <v>13.84</v>
      </c>
      <c r="F1386" s="15">
        <f t="shared" si="86"/>
        <v>4.5250311999999999</v>
      </c>
      <c r="G1386" s="17">
        <f t="shared" si="87"/>
        <v>8.3298239999999996E-2</v>
      </c>
    </row>
    <row r="1387" spans="5:7" x14ac:dyDescent="0.25">
      <c r="E1387" s="16">
        <v>13.85</v>
      </c>
      <c r="F1387" s="15">
        <f t="shared" ref="F1387:F1450" si="88">B$37+(B$38-B$37)*(($E1387-$A$37)/($A$38-$A$37))</f>
        <v>4.5275055000000002</v>
      </c>
      <c r="G1387" s="17">
        <f t="shared" ref="G1387:G1450" si="89">C$37+(C$38-C$37)*(($E1387-$A$37)/($A$38-$A$37))</f>
        <v>8.3251100000000008E-2</v>
      </c>
    </row>
    <row r="1388" spans="5:7" x14ac:dyDescent="0.25">
      <c r="E1388" s="16">
        <v>13.86</v>
      </c>
      <c r="F1388" s="15">
        <f t="shared" si="88"/>
        <v>4.5299797999999996</v>
      </c>
      <c r="G1388" s="17">
        <f t="shared" si="89"/>
        <v>8.3203960000000007E-2</v>
      </c>
    </row>
    <row r="1389" spans="5:7" x14ac:dyDescent="0.25">
      <c r="E1389" s="16">
        <v>13.87</v>
      </c>
      <c r="F1389" s="15">
        <f t="shared" si="88"/>
        <v>4.5324540999999998</v>
      </c>
      <c r="G1389" s="17">
        <f t="shared" si="89"/>
        <v>8.3156820000000006E-2</v>
      </c>
    </row>
    <row r="1390" spans="5:7" x14ac:dyDescent="0.25">
      <c r="E1390" s="16">
        <v>13.88</v>
      </c>
      <c r="F1390" s="15">
        <f t="shared" si="88"/>
        <v>4.5349284000000001</v>
      </c>
      <c r="G1390" s="17">
        <f t="shared" si="89"/>
        <v>8.3109680000000005E-2</v>
      </c>
    </row>
    <row r="1391" spans="5:7" x14ac:dyDescent="0.25">
      <c r="E1391" s="16">
        <v>13.89</v>
      </c>
      <c r="F1391" s="15">
        <f t="shared" si="88"/>
        <v>4.5374027000000003</v>
      </c>
      <c r="G1391" s="17">
        <f t="shared" si="89"/>
        <v>8.3062540000000004E-2</v>
      </c>
    </row>
    <row r="1392" spans="5:7" x14ac:dyDescent="0.25">
      <c r="E1392" s="16">
        <v>13.9</v>
      </c>
      <c r="F1392" s="15">
        <f t="shared" si="88"/>
        <v>4.5398769999999997</v>
      </c>
      <c r="G1392" s="17">
        <f t="shared" si="89"/>
        <v>8.3015400000000003E-2</v>
      </c>
    </row>
    <row r="1393" spans="5:7" x14ac:dyDescent="0.25">
      <c r="E1393" s="16">
        <v>13.91</v>
      </c>
      <c r="F1393" s="15">
        <f t="shared" si="88"/>
        <v>4.5423513</v>
      </c>
      <c r="G1393" s="17">
        <f t="shared" si="89"/>
        <v>8.2968260000000002E-2</v>
      </c>
    </row>
    <row r="1394" spans="5:7" x14ac:dyDescent="0.25">
      <c r="E1394" s="16">
        <v>13.92</v>
      </c>
      <c r="F1394" s="15">
        <f t="shared" si="88"/>
        <v>4.5448256000000002</v>
      </c>
      <c r="G1394" s="17">
        <f t="shared" si="89"/>
        <v>8.2921120000000001E-2</v>
      </c>
    </row>
    <row r="1395" spans="5:7" x14ac:dyDescent="0.25">
      <c r="E1395" s="16">
        <v>13.93</v>
      </c>
      <c r="F1395" s="15">
        <f t="shared" si="88"/>
        <v>4.5472998999999996</v>
      </c>
      <c r="G1395" s="17">
        <f t="shared" si="89"/>
        <v>8.2873980000000014E-2</v>
      </c>
    </row>
    <row r="1396" spans="5:7" x14ac:dyDescent="0.25">
      <c r="E1396" s="16">
        <v>13.94</v>
      </c>
      <c r="F1396" s="15">
        <f t="shared" si="88"/>
        <v>4.5497741999999999</v>
      </c>
      <c r="G1396" s="17">
        <f t="shared" si="89"/>
        <v>8.2826840000000013E-2</v>
      </c>
    </row>
    <row r="1397" spans="5:7" x14ac:dyDescent="0.25">
      <c r="E1397" s="16">
        <v>13.95</v>
      </c>
      <c r="F1397" s="15">
        <f t="shared" si="88"/>
        <v>4.5522484999999993</v>
      </c>
      <c r="G1397" s="17">
        <f t="shared" si="89"/>
        <v>8.2779700000000012E-2</v>
      </c>
    </row>
    <row r="1398" spans="5:7" x14ac:dyDescent="0.25">
      <c r="E1398" s="16">
        <v>13.96</v>
      </c>
      <c r="F1398" s="15">
        <f t="shared" si="88"/>
        <v>4.5547228000000004</v>
      </c>
      <c r="G1398" s="17">
        <f t="shared" si="89"/>
        <v>8.2732559999999997E-2</v>
      </c>
    </row>
    <row r="1399" spans="5:7" x14ac:dyDescent="0.25">
      <c r="E1399" s="16">
        <v>13.97</v>
      </c>
      <c r="F1399" s="15">
        <f t="shared" si="88"/>
        <v>4.5571970999999998</v>
      </c>
      <c r="G1399" s="17">
        <f t="shared" si="89"/>
        <v>8.2685419999999996E-2</v>
      </c>
    </row>
    <row r="1400" spans="5:7" x14ac:dyDescent="0.25">
      <c r="E1400" s="16">
        <v>13.98</v>
      </c>
      <c r="F1400" s="15">
        <f t="shared" si="88"/>
        <v>4.5596714</v>
      </c>
      <c r="G1400" s="17">
        <f t="shared" si="89"/>
        <v>8.2638280000000008E-2</v>
      </c>
    </row>
    <row r="1401" spans="5:7" x14ac:dyDescent="0.25">
      <c r="E1401" s="16">
        <v>13.99</v>
      </c>
      <c r="F1401" s="15">
        <f t="shared" si="88"/>
        <v>4.5621457000000003</v>
      </c>
      <c r="G1401" s="17">
        <f t="shared" si="89"/>
        <v>8.2591140000000007E-2</v>
      </c>
    </row>
    <row r="1402" spans="5:7" x14ac:dyDescent="0.25">
      <c r="E1402" s="16">
        <v>14</v>
      </c>
      <c r="F1402" s="15">
        <f t="shared" si="88"/>
        <v>4.5646199999999997</v>
      </c>
      <c r="G1402" s="17">
        <f t="shared" si="89"/>
        <v>8.2544000000000006E-2</v>
      </c>
    </row>
    <row r="1403" spans="5:7" x14ac:dyDescent="0.25">
      <c r="E1403" s="16">
        <v>14.01</v>
      </c>
      <c r="F1403" s="15">
        <f t="shared" si="88"/>
        <v>4.5670942999999999</v>
      </c>
      <c r="G1403" s="17">
        <f t="shared" si="89"/>
        <v>8.2496860000000005E-2</v>
      </c>
    </row>
    <row r="1404" spans="5:7" x14ac:dyDescent="0.25">
      <c r="E1404" s="16">
        <v>14.02</v>
      </c>
      <c r="F1404" s="15">
        <f t="shared" si="88"/>
        <v>4.5695686000000002</v>
      </c>
      <c r="G1404" s="17">
        <f t="shared" si="89"/>
        <v>8.2449720000000004E-2</v>
      </c>
    </row>
    <row r="1405" spans="5:7" x14ac:dyDescent="0.25">
      <c r="E1405" s="16">
        <v>14.03</v>
      </c>
      <c r="F1405" s="15">
        <f t="shared" si="88"/>
        <v>4.5720428999999996</v>
      </c>
      <c r="G1405" s="17">
        <f t="shared" si="89"/>
        <v>8.2402580000000003E-2</v>
      </c>
    </row>
    <row r="1406" spans="5:7" x14ac:dyDescent="0.25">
      <c r="E1406" s="16">
        <v>14.04</v>
      </c>
      <c r="F1406" s="15">
        <f t="shared" si="88"/>
        <v>4.5745171999999998</v>
      </c>
      <c r="G1406" s="17">
        <f t="shared" si="89"/>
        <v>8.2355440000000002E-2</v>
      </c>
    </row>
    <row r="1407" spans="5:7" x14ac:dyDescent="0.25">
      <c r="E1407" s="16">
        <v>14.05</v>
      </c>
      <c r="F1407" s="15">
        <f t="shared" si="88"/>
        <v>4.5769915000000001</v>
      </c>
      <c r="G1407" s="17">
        <f t="shared" si="89"/>
        <v>8.2308300000000001E-2</v>
      </c>
    </row>
    <row r="1408" spans="5:7" x14ac:dyDescent="0.25">
      <c r="E1408" s="16">
        <v>14.06</v>
      </c>
      <c r="F1408" s="15">
        <f t="shared" si="88"/>
        <v>4.5794657999999995</v>
      </c>
      <c r="G1408" s="17">
        <f t="shared" si="89"/>
        <v>8.226116E-2</v>
      </c>
    </row>
    <row r="1409" spans="5:7" x14ac:dyDescent="0.25">
      <c r="E1409" s="16">
        <v>14.07</v>
      </c>
      <c r="F1409" s="15">
        <f t="shared" si="88"/>
        <v>4.5819400999999997</v>
      </c>
      <c r="G1409" s="17">
        <f t="shared" si="89"/>
        <v>8.2214019999999999E-2</v>
      </c>
    </row>
    <row r="1410" spans="5:7" x14ac:dyDescent="0.25">
      <c r="E1410" s="16">
        <v>14.08</v>
      </c>
      <c r="F1410" s="15">
        <f t="shared" si="88"/>
        <v>4.5844144</v>
      </c>
      <c r="G1410" s="17">
        <f t="shared" si="89"/>
        <v>8.2166879999999998E-2</v>
      </c>
    </row>
    <row r="1411" spans="5:7" x14ac:dyDescent="0.25">
      <c r="E1411" s="16">
        <v>14.09</v>
      </c>
      <c r="F1411" s="15">
        <f t="shared" si="88"/>
        <v>4.5868886999999994</v>
      </c>
      <c r="G1411" s="17">
        <f t="shared" si="89"/>
        <v>8.2119739999999997E-2</v>
      </c>
    </row>
    <row r="1412" spans="5:7" x14ac:dyDescent="0.25">
      <c r="E1412" s="16">
        <v>14.1</v>
      </c>
      <c r="F1412" s="15">
        <f t="shared" si="88"/>
        <v>4.5893629999999996</v>
      </c>
      <c r="G1412" s="17">
        <f t="shared" si="89"/>
        <v>8.2072600000000009E-2</v>
      </c>
    </row>
    <row r="1413" spans="5:7" x14ac:dyDescent="0.25">
      <c r="E1413" s="16">
        <v>14.11</v>
      </c>
      <c r="F1413" s="15">
        <f t="shared" si="88"/>
        <v>4.5918372999999999</v>
      </c>
      <c r="G1413" s="17">
        <f t="shared" si="89"/>
        <v>8.2025460000000008E-2</v>
      </c>
    </row>
    <row r="1414" spans="5:7" x14ac:dyDescent="0.25">
      <c r="E1414" s="16">
        <v>14.12</v>
      </c>
      <c r="F1414" s="15">
        <f t="shared" si="88"/>
        <v>4.5943115999999993</v>
      </c>
      <c r="G1414" s="17">
        <f t="shared" si="89"/>
        <v>8.1978320000000007E-2</v>
      </c>
    </row>
    <row r="1415" spans="5:7" x14ac:dyDescent="0.25">
      <c r="E1415" s="16">
        <v>14.13</v>
      </c>
      <c r="F1415" s="15">
        <f t="shared" si="88"/>
        <v>4.5967859000000004</v>
      </c>
      <c r="G1415" s="17">
        <f t="shared" si="89"/>
        <v>8.1931179999999992E-2</v>
      </c>
    </row>
    <row r="1416" spans="5:7" x14ac:dyDescent="0.25">
      <c r="E1416" s="16">
        <v>14.14</v>
      </c>
      <c r="F1416" s="15">
        <f t="shared" si="88"/>
        <v>4.5992601999999998</v>
      </c>
      <c r="G1416" s="17">
        <f t="shared" si="89"/>
        <v>8.1884040000000005E-2</v>
      </c>
    </row>
    <row r="1417" spans="5:7" x14ac:dyDescent="0.25">
      <c r="E1417" s="16">
        <v>14.15</v>
      </c>
      <c r="F1417" s="15">
        <f t="shared" si="88"/>
        <v>4.6017345000000001</v>
      </c>
      <c r="G1417" s="17">
        <f t="shared" si="89"/>
        <v>8.1836900000000004E-2</v>
      </c>
    </row>
    <row r="1418" spans="5:7" x14ac:dyDescent="0.25">
      <c r="E1418" s="16">
        <v>14.16</v>
      </c>
      <c r="F1418" s="15">
        <f t="shared" si="88"/>
        <v>4.6042088000000003</v>
      </c>
      <c r="G1418" s="17">
        <f t="shared" si="89"/>
        <v>8.1789760000000003E-2</v>
      </c>
    </row>
    <row r="1419" spans="5:7" x14ac:dyDescent="0.25">
      <c r="E1419" s="16">
        <v>14.17</v>
      </c>
      <c r="F1419" s="15">
        <f t="shared" si="88"/>
        <v>4.6066830999999997</v>
      </c>
      <c r="G1419" s="17">
        <f t="shared" si="89"/>
        <v>8.1742620000000002E-2</v>
      </c>
    </row>
    <row r="1420" spans="5:7" x14ac:dyDescent="0.25">
      <c r="E1420" s="16">
        <v>14.18</v>
      </c>
      <c r="F1420" s="15">
        <f t="shared" si="88"/>
        <v>4.6091574</v>
      </c>
      <c r="G1420" s="17">
        <f t="shared" si="89"/>
        <v>8.1695480000000001E-2</v>
      </c>
    </row>
    <row r="1421" spans="5:7" x14ac:dyDescent="0.25">
      <c r="E1421" s="16">
        <v>14.19</v>
      </c>
      <c r="F1421" s="15">
        <f t="shared" si="88"/>
        <v>4.6116317000000002</v>
      </c>
      <c r="G1421" s="17">
        <f t="shared" si="89"/>
        <v>8.1648340000000014E-2</v>
      </c>
    </row>
    <row r="1422" spans="5:7" x14ac:dyDescent="0.25">
      <c r="E1422" s="16">
        <v>14.2</v>
      </c>
      <c r="F1422" s="15">
        <f t="shared" si="88"/>
        <v>4.6141059999999996</v>
      </c>
      <c r="G1422" s="17">
        <f t="shared" si="89"/>
        <v>8.1601200000000013E-2</v>
      </c>
    </row>
    <row r="1423" spans="5:7" x14ac:dyDescent="0.25">
      <c r="E1423" s="16">
        <v>14.21</v>
      </c>
      <c r="F1423" s="15">
        <f t="shared" si="88"/>
        <v>4.6165802999999999</v>
      </c>
      <c r="G1423" s="17">
        <f t="shared" si="89"/>
        <v>8.1554059999999998E-2</v>
      </c>
    </row>
    <row r="1424" spans="5:7" x14ac:dyDescent="0.25">
      <c r="E1424" s="16">
        <v>14.22</v>
      </c>
      <c r="F1424" s="15">
        <f t="shared" si="88"/>
        <v>4.6190546000000001</v>
      </c>
      <c r="G1424" s="17">
        <f t="shared" si="89"/>
        <v>8.1506919999999997E-2</v>
      </c>
    </row>
    <row r="1425" spans="5:7" x14ac:dyDescent="0.25">
      <c r="E1425" s="16">
        <v>14.23</v>
      </c>
      <c r="F1425" s="15">
        <f t="shared" si="88"/>
        <v>4.6215288999999995</v>
      </c>
      <c r="G1425" s="17">
        <f t="shared" si="89"/>
        <v>8.1459780000000009E-2</v>
      </c>
    </row>
    <row r="1426" spans="5:7" x14ac:dyDescent="0.25">
      <c r="E1426" s="16">
        <v>14.24</v>
      </c>
      <c r="F1426" s="15">
        <f t="shared" si="88"/>
        <v>4.6240031999999998</v>
      </c>
      <c r="G1426" s="17">
        <f t="shared" si="89"/>
        <v>8.1412640000000008E-2</v>
      </c>
    </row>
    <row r="1427" spans="5:7" x14ac:dyDescent="0.25">
      <c r="E1427" s="16">
        <v>14.25</v>
      </c>
      <c r="F1427" s="15">
        <f t="shared" si="88"/>
        <v>4.6264775</v>
      </c>
      <c r="G1427" s="17">
        <f t="shared" si="89"/>
        <v>8.1365500000000007E-2</v>
      </c>
    </row>
    <row r="1428" spans="5:7" x14ac:dyDescent="0.25">
      <c r="E1428" s="16">
        <v>14.26</v>
      </c>
      <c r="F1428" s="15">
        <f t="shared" si="88"/>
        <v>4.6289517999999994</v>
      </c>
      <c r="G1428" s="17">
        <f t="shared" si="89"/>
        <v>8.1318360000000006E-2</v>
      </c>
    </row>
    <row r="1429" spans="5:7" x14ac:dyDescent="0.25">
      <c r="E1429" s="16">
        <v>14.27</v>
      </c>
      <c r="F1429" s="15">
        <f t="shared" si="88"/>
        <v>4.6314260999999997</v>
      </c>
      <c r="G1429" s="17">
        <f t="shared" si="89"/>
        <v>8.1271220000000005E-2</v>
      </c>
    </row>
    <row r="1430" spans="5:7" x14ac:dyDescent="0.25">
      <c r="E1430" s="16">
        <v>14.28</v>
      </c>
      <c r="F1430" s="15">
        <f t="shared" si="88"/>
        <v>4.6339003999999999</v>
      </c>
      <c r="G1430" s="17">
        <f t="shared" si="89"/>
        <v>8.1224080000000004E-2</v>
      </c>
    </row>
    <row r="1431" spans="5:7" x14ac:dyDescent="0.25">
      <c r="E1431" s="16">
        <v>14.29</v>
      </c>
      <c r="F1431" s="15">
        <f t="shared" si="88"/>
        <v>4.6363746999999993</v>
      </c>
      <c r="G1431" s="17">
        <f t="shared" si="89"/>
        <v>8.1176940000000003E-2</v>
      </c>
    </row>
    <row r="1432" spans="5:7" x14ac:dyDescent="0.25">
      <c r="E1432" s="16">
        <v>14.3</v>
      </c>
      <c r="F1432" s="15">
        <f t="shared" si="88"/>
        <v>4.6388490000000004</v>
      </c>
      <c r="G1432" s="17">
        <f t="shared" si="89"/>
        <v>8.1129800000000002E-2</v>
      </c>
    </row>
    <row r="1433" spans="5:7" x14ac:dyDescent="0.25">
      <c r="E1433" s="16">
        <v>14.31</v>
      </c>
      <c r="F1433" s="15">
        <f t="shared" si="88"/>
        <v>4.6413232999999998</v>
      </c>
      <c r="G1433" s="17">
        <f t="shared" si="89"/>
        <v>8.1082660000000001E-2</v>
      </c>
    </row>
    <row r="1434" spans="5:7" x14ac:dyDescent="0.25">
      <c r="E1434" s="16">
        <v>14.32</v>
      </c>
      <c r="F1434" s="15">
        <f t="shared" si="88"/>
        <v>4.6437976000000001</v>
      </c>
      <c r="G1434" s="17">
        <f t="shared" si="89"/>
        <v>8.103552E-2</v>
      </c>
    </row>
    <row r="1435" spans="5:7" x14ac:dyDescent="0.25">
      <c r="E1435" s="16">
        <v>14.33</v>
      </c>
      <c r="F1435" s="15">
        <f t="shared" si="88"/>
        <v>4.6462719000000003</v>
      </c>
      <c r="G1435" s="17">
        <f t="shared" si="89"/>
        <v>8.0988379999999999E-2</v>
      </c>
    </row>
    <row r="1436" spans="5:7" x14ac:dyDescent="0.25">
      <c r="E1436" s="16">
        <v>14.34</v>
      </c>
      <c r="F1436" s="15">
        <f t="shared" si="88"/>
        <v>4.6487461999999997</v>
      </c>
      <c r="G1436" s="17">
        <f t="shared" si="89"/>
        <v>8.0941239999999998E-2</v>
      </c>
    </row>
    <row r="1437" spans="5:7" x14ac:dyDescent="0.25">
      <c r="E1437" s="16">
        <v>14.35</v>
      </c>
      <c r="F1437" s="15">
        <f t="shared" si="88"/>
        <v>4.6512205</v>
      </c>
      <c r="G1437" s="17">
        <f t="shared" si="89"/>
        <v>8.089410000000001E-2</v>
      </c>
    </row>
    <row r="1438" spans="5:7" x14ac:dyDescent="0.25">
      <c r="E1438" s="16">
        <v>14.36</v>
      </c>
      <c r="F1438" s="15">
        <f t="shared" si="88"/>
        <v>4.6536948000000002</v>
      </c>
      <c r="G1438" s="17">
        <f t="shared" si="89"/>
        <v>8.0846960000000009E-2</v>
      </c>
    </row>
    <row r="1439" spans="5:7" x14ac:dyDescent="0.25">
      <c r="E1439" s="16">
        <v>14.37</v>
      </c>
      <c r="F1439" s="15">
        <f t="shared" si="88"/>
        <v>4.6561690999999996</v>
      </c>
      <c r="G1439" s="17">
        <f t="shared" si="89"/>
        <v>8.0799820000000008E-2</v>
      </c>
    </row>
    <row r="1440" spans="5:7" x14ac:dyDescent="0.25">
      <c r="E1440" s="16">
        <v>14.38</v>
      </c>
      <c r="F1440" s="15">
        <f t="shared" si="88"/>
        <v>4.6586433999999999</v>
      </c>
      <c r="G1440" s="17">
        <f t="shared" si="89"/>
        <v>8.0752679999999993E-2</v>
      </c>
    </row>
    <row r="1441" spans="5:7" x14ac:dyDescent="0.25">
      <c r="E1441" s="16">
        <v>14.39</v>
      </c>
      <c r="F1441" s="15">
        <f t="shared" si="88"/>
        <v>4.6611177000000001</v>
      </c>
      <c r="G1441" s="17">
        <f t="shared" si="89"/>
        <v>8.0705539999999992E-2</v>
      </c>
    </row>
    <row r="1442" spans="5:7" x14ac:dyDescent="0.25">
      <c r="E1442" s="16">
        <v>14.4</v>
      </c>
      <c r="F1442" s="15">
        <f t="shared" si="88"/>
        <v>4.6635920000000004</v>
      </c>
      <c r="G1442" s="17">
        <f t="shared" si="89"/>
        <v>8.0658400000000005E-2</v>
      </c>
    </row>
    <row r="1443" spans="5:7" x14ac:dyDescent="0.25">
      <c r="E1443" s="16">
        <v>14.41</v>
      </c>
      <c r="F1443" s="15">
        <f t="shared" si="88"/>
        <v>4.6660662999999998</v>
      </c>
      <c r="G1443" s="17">
        <f t="shared" si="89"/>
        <v>8.0611260000000004E-2</v>
      </c>
    </row>
    <row r="1444" spans="5:7" x14ac:dyDescent="0.25">
      <c r="E1444" s="16">
        <v>14.42</v>
      </c>
      <c r="F1444" s="15">
        <f t="shared" si="88"/>
        <v>4.6685406</v>
      </c>
      <c r="G1444" s="17">
        <f t="shared" si="89"/>
        <v>8.0564120000000003E-2</v>
      </c>
    </row>
    <row r="1445" spans="5:7" x14ac:dyDescent="0.25">
      <c r="E1445" s="16">
        <v>14.43</v>
      </c>
      <c r="F1445" s="15">
        <f t="shared" si="88"/>
        <v>4.6710148999999994</v>
      </c>
      <c r="G1445" s="17">
        <f t="shared" si="89"/>
        <v>8.0516980000000002E-2</v>
      </c>
    </row>
    <row r="1446" spans="5:7" x14ac:dyDescent="0.25">
      <c r="E1446" s="16">
        <v>14.44</v>
      </c>
      <c r="F1446" s="15">
        <f t="shared" si="88"/>
        <v>4.6734891999999997</v>
      </c>
      <c r="G1446" s="17">
        <f t="shared" si="89"/>
        <v>8.0469840000000001E-2</v>
      </c>
    </row>
    <row r="1447" spans="5:7" x14ac:dyDescent="0.25">
      <c r="E1447" s="16">
        <v>14.45</v>
      </c>
      <c r="F1447" s="15">
        <f t="shared" si="88"/>
        <v>4.6759634999999999</v>
      </c>
      <c r="G1447" s="17">
        <f t="shared" si="89"/>
        <v>8.0422700000000014E-2</v>
      </c>
    </row>
    <row r="1448" spans="5:7" x14ac:dyDescent="0.25">
      <c r="E1448" s="16">
        <v>14.46</v>
      </c>
      <c r="F1448" s="15">
        <f t="shared" si="88"/>
        <v>4.6784378000000002</v>
      </c>
      <c r="G1448" s="17">
        <f t="shared" si="89"/>
        <v>8.0375559999999999E-2</v>
      </c>
    </row>
    <row r="1449" spans="5:7" x14ac:dyDescent="0.25">
      <c r="E1449" s="16">
        <v>14.47</v>
      </c>
      <c r="F1449" s="15">
        <f t="shared" si="88"/>
        <v>4.6809121000000005</v>
      </c>
      <c r="G1449" s="17">
        <f t="shared" si="89"/>
        <v>8.0328419999999998E-2</v>
      </c>
    </row>
    <row r="1450" spans="5:7" x14ac:dyDescent="0.25">
      <c r="E1450" s="16">
        <v>14.48</v>
      </c>
      <c r="F1450" s="15">
        <f t="shared" si="88"/>
        <v>4.6833863999999998</v>
      </c>
      <c r="G1450" s="17">
        <f t="shared" si="89"/>
        <v>8.0281279999999997E-2</v>
      </c>
    </row>
    <row r="1451" spans="5:7" x14ac:dyDescent="0.25">
      <c r="E1451" s="16">
        <v>14.49</v>
      </c>
      <c r="F1451" s="15">
        <f t="shared" ref="F1451:F1514" si="90">B$37+(B$38-B$37)*(($E1451-$A$37)/($A$38-$A$37))</f>
        <v>4.6858607000000001</v>
      </c>
      <c r="G1451" s="17">
        <f t="shared" ref="G1451:G1514" si="91">C$37+(C$38-C$37)*(($E1451-$A$37)/($A$38-$A$37))</f>
        <v>8.0234140000000009E-2</v>
      </c>
    </row>
    <row r="1452" spans="5:7" x14ac:dyDescent="0.25">
      <c r="E1452" s="16">
        <v>14.5</v>
      </c>
      <c r="F1452" s="15">
        <f t="shared" si="90"/>
        <v>4.6883350000000004</v>
      </c>
      <c r="G1452" s="17">
        <f t="shared" si="91"/>
        <v>8.0187000000000008E-2</v>
      </c>
    </row>
    <row r="1453" spans="5:7" x14ac:dyDescent="0.25">
      <c r="E1453" s="16">
        <v>14.51</v>
      </c>
      <c r="F1453" s="15">
        <f t="shared" si="90"/>
        <v>4.6908092999999997</v>
      </c>
      <c r="G1453" s="17">
        <f t="shared" si="91"/>
        <v>8.0139860000000007E-2</v>
      </c>
    </row>
    <row r="1454" spans="5:7" x14ac:dyDescent="0.25">
      <c r="E1454" s="16">
        <v>14.52</v>
      </c>
      <c r="F1454" s="15">
        <f t="shared" si="90"/>
        <v>4.6932836</v>
      </c>
      <c r="G1454" s="17">
        <f t="shared" si="91"/>
        <v>8.0092720000000006E-2</v>
      </c>
    </row>
    <row r="1455" spans="5:7" x14ac:dyDescent="0.25">
      <c r="E1455" s="16">
        <v>14.53</v>
      </c>
      <c r="F1455" s="15">
        <f t="shared" si="90"/>
        <v>4.6957579000000003</v>
      </c>
      <c r="G1455" s="17">
        <f t="shared" si="91"/>
        <v>8.0045580000000005E-2</v>
      </c>
    </row>
    <row r="1456" spans="5:7" x14ac:dyDescent="0.25">
      <c r="E1456" s="16">
        <v>14.54</v>
      </c>
      <c r="F1456" s="15">
        <f t="shared" si="90"/>
        <v>4.6982321999999996</v>
      </c>
      <c r="G1456" s="17">
        <f t="shared" si="91"/>
        <v>7.9998440000000004E-2</v>
      </c>
    </row>
    <row r="1457" spans="5:7" x14ac:dyDescent="0.25">
      <c r="E1457" s="16">
        <v>14.55</v>
      </c>
      <c r="F1457" s="15">
        <f t="shared" si="90"/>
        <v>4.7007064999999999</v>
      </c>
      <c r="G1457" s="17">
        <f t="shared" si="91"/>
        <v>7.9951300000000003E-2</v>
      </c>
    </row>
    <row r="1458" spans="5:7" x14ac:dyDescent="0.25">
      <c r="E1458" s="16">
        <v>14.56</v>
      </c>
      <c r="F1458" s="15">
        <f t="shared" si="90"/>
        <v>4.7031808000000002</v>
      </c>
      <c r="G1458" s="17">
        <f t="shared" si="91"/>
        <v>7.9904160000000002E-2</v>
      </c>
    </row>
    <row r="1459" spans="5:7" x14ac:dyDescent="0.25">
      <c r="E1459" s="16">
        <v>14.57</v>
      </c>
      <c r="F1459" s="15">
        <f t="shared" si="90"/>
        <v>4.7056550999999995</v>
      </c>
      <c r="G1459" s="17">
        <f t="shared" si="91"/>
        <v>7.9857020000000001E-2</v>
      </c>
    </row>
    <row r="1460" spans="5:7" x14ac:dyDescent="0.25">
      <c r="E1460" s="16">
        <v>14.58</v>
      </c>
      <c r="F1460" s="15">
        <f t="shared" si="90"/>
        <v>4.7081293999999998</v>
      </c>
      <c r="G1460" s="17">
        <f t="shared" si="91"/>
        <v>7.980988E-2</v>
      </c>
    </row>
    <row r="1461" spans="5:7" x14ac:dyDescent="0.25">
      <c r="E1461" s="16">
        <v>14.59</v>
      </c>
      <c r="F1461" s="15">
        <f t="shared" si="90"/>
        <v>4.7106037000000001</v>
      </c>
      <c r="G1461" s="17">
        <f t="shared" si="91"/>
        <v>7.9762739999999999E-2</v>
      </c>
    </row>
    <row r="1462" spans="5:7" x14ac:dyDescent="0.25">
      <c r="E1462" s="16">
        <v>14.6</v>
      </c>
      <c r="F1462" s="15">
        <f t="shared" si="90"/>
        <v>4.7130779999999994</v>
      </c>
      <c r="G1462" s="17">
        <f t="shared" si="91"/>
        <v>7.9715599999999998E-2</v>
      </c>
    </row>
    <row r="1463" spans="5:7" x14ac:dyDescent="0.25">
      <c r="E1463" s="16">
        <v>14.61</v>
      </c>
      <c r="F1463" s="15">
        <f t="shared" si="90"/>
        <v>4.7155522999999997</v>
      </c>
      <c r="G1463" s="17">
        <f t="shared" si="91"/>
        <v>7.9668459999999997E-2</v>
      </c>
    </row>
    <row r="1464" spans="5:7" x14ac:dyDescent="0.25">
      <c r="E1464" s="16">
        <v>14.62</v>
      </c>
      <c r="F1464" s="15">
        <f t="shared" si="90"/>
        <v>4.7180266</v>
      </c>
      <c r="G1464" s="17">
        <f t="shared" si="91"/>
        <v>7.9621320000000009E-2</v>
      </c>
    </row>
    <row r="1465" spans="5:7" x14ac:dyDescent="0.25">
      <c r="E1465" s="16">
        <v>14.63</v>
      </c>
      <c r="F1465" s="15">
        <f t="shared" si="90"/>
        <v>4.7205009000000002</v>
      </c>
      <c r="G1465" s="17">
        <f t="shared" si="91"/>
        <v>7.9574179999999994E-2</v>
      </c>
    </row>
    <row r="1466" spans="5:7" x14ac:dyDescent="0.25">
      <c r="E1466" s="16">
        <v>14.64</v>
      </c>
      <c r="F1466" s="15">
        <f t="shared" si="90"/>
        <v>4.7229752000000005</v>
      </c>
      <c r="G1466" s="17">
        <f t="shared" si="91"/>
        <v>7.9527039999999993E-2</v>
      </c>
    </row>
    <row r="1467" spans="5:7" x14ac:dyDescent="0.25">
      <c r="E1467" s="16">
        <v>14.65</v>
      </c>
      <c r="F1467" s="15">
        <f t="shared" si="90"/>
        <v>4.7254494999999999</v>
      </c>
      <c r="G1467" s="17">
        <f t="shared" si="91"/>
        <v>7.9479900000000006E-2</v>
      </c>
    </row>
    <row r="1468" spans="5:7" x14ac:dyDescent="0.25">
      <c r="E1468" s="16">
        <v>14.66</v>
      </c>
      <c r="F1468" s="15">
        <f t="shared" si="90"/>
        <v>4.7279238000000001</v>
      </c>
      <c r="G1468" s="17">
        <f t="shared" si="91"/>
        <v>7.9432760000000005E-2</v>
      </c>
    </row>
    <row r="1469" spans="5:7" x14ac:dyDescent="0.25">
      <c r="E1469" s="16">
        <v>14.67</v>
      </c>
      <c r="F1469" s="15">
        <f t="shared" si="90"/>
        <v>4.7303981000000004</v>
      </c>
      <c r="G1469" s="17">
        <f t="shared" si="91"/>
        <v>7.9385620000000004E-2</v>
      </c>
    </row>
    <row r="1470" spans="5:7" x14ac:dyDescent="0.25">
      <c r="E1470" s="16">
        <v>14.68</v>
      </c>
      <c r="F1470" s="15">
        <f t="shared" si="90"/>
        <v>4.7328723999999998</v>
      </c>
      <c r="G1470" s="17">
        <f t="shared" si="91"/>
        <v>7.9338480000000003E-2</v>
      </c>
    </row>
    <row r="1471" spans="5:7" x14ac:dyDescent="0.25">
      <c r="E1471" s="16">
        <v>14.69</v>
      </c>
      <c r="F1471" s="15">
        <f t="shared" si="90"/>
        <v>4.7353467</v>
      </c>
      <c r="G1471" s="17">
        <f t="shared" si="91"/>
        <v>7.9291340000000002E-2</v>
      </c>
    </row>
    <row r="1472" spans="5:7" x14ac:dyDescent="0.25">
      <c r="E1472" s="16">
        <v>14.7</v>
      </c>
      <c r="F1472" s="15">
        <f t="shared" si="90"/>
        <v>4.7378210000000003</v>
      </c>
      <c r="G1472" s="17">
        <f t="shared" si="91"/>
        <v>7.9244200000000015E-2</v>
      </c>
    </row>
    <row r="1473" spans="5:7" x14ac:dyDescent="0.25">
      <c r="E1473" s="16">
        <v>14.71</v>
      </c>
      <c r="F1473" s="15">
        <f t="shared" si="90"/>
        <v>4.7402952999999997</v>
      </c>
      <c r="G1473" s="17">
        <f t="shared" si="91"/>
        <v>7.919706E-2</v>
      </c>
    </row>
    <row r="1474" spans="5:7" x14ac:dyDescent="0.25">
      <c r="E1474" s="16">
        <v>14.72</v>
      </c>
      <c r="F1474" s="15">
        <f t="shared" si="90"/>
        <v>4.7427695999999999</v>
      </c>
      <c r="G1474" s="17">
        <f t="shared" si="91"/>
        <v>7.9149919999999999E-2</v>
      </c>
    </row>
    <row r="1475" spans="5:7" x14ac:dyDescent="0.25">
      <c r="E1475" s="16">
        <v>14.73</v>
      </c>
      <c r="F1475" s="15">
        <f t="shared" si="90"/>
        <v>4.7452439000000002</v>
      </c>
      <c r="G1475" s="17">
        <f t="shared" si="91"/>
        <v>7.9102779999999998E-2</v>
      </c>
    </row>
    <row r="1476" spans="5:7" x14ac:dyDescent="0.25">
      <c r="E1476" s="16">
        <v>14.74</v>
      </c>
      <c r="F1476" s="15">
        <f t="shared" si="90"/>
        <v>4.7477181999999996</v>
      </c>
      <c r="G1476" s="17">
        <f t="shared" si="91"/>
        <v>7.905564000000001E-2</v>
      </c>
    </row>
    <row r="1477" spans="5:7" x14ac:dyDescent="0.25">
      <c r="E1477" s="16">
        <v>14.75</v>
      </c>
      <c r="F1477" s="15">
        <f t="shared" si="90"/>
        <v>4.7501924999999998</v>
      </c>
      <c r="G1477" s="17">
        <f t="shared" si="91"/>
        <v>7.9008500000000009E-2</v>
      </c>
    </row>
    <row r="1478" spans="5:7" x14ac:dyDescent="0.25">
      <c r="E1478" s="16">
        <v>14.76</v>
      </c>
      <c r="F1478" s="15">
        <f t="shared" si="90"/>
        <v>4.7526668000000001</v>
      </c>
      <c r="G1478" s="17">
        <f t="shared" si="91"/>
        <v>7.8961360000000008E-2</v>
      </c>
    </row>
    <row r="1479" spans="5:7" x14ac:dyDescent="0.25">
      <c r="E1479" s="16">
        <v>14.77</v>
      </c>
      <c r="F1479" s="15">
        <f t="shared" si="90"/>
        <v>4.7551410999999995</v>
      </c>
      <c r="G1479" s="17">
        <f t="shared" si="91"/>
        <v>7.8914220000000007E-2</v>
      </c>
    </row>
    <row r="1480" spans="5:7" x14ac:dyDescent="0.25">
      <c r="E1480" s="16">
        <v>14.78</v>
      </c>
      <c r="F1480" s="15">
        <f t="shared" si="90"/>
        <v>4.7576153999999997</v>
      </c>
      <c r="G1480" s="17">
        <f t="shared" si="91"/>
        <v>7.8867080000000006E-2</v>
      </c>
    </row>
    <row r="1481" spans="5:7" x14ac:dyDescent="0.25">
      <c r="E1481" s="16">
        <v>14.79</v>
      </c>
      <c r="F1481" s="15">
        <f t="shared" si="90"/>
        <v>4.7600897</v>
      </c>
      <c r="G1481" s="17">
        <f t="shared" si="91"/>
        <v>7.8819940000000005E-2</v>
      </c>
    </row>
    <row r="1482" spans="5:7" x14ac:dyDescent="0.25">
      <c r="E1482" s="16">
        <v>14.8</v>
      </c>
      <c r="F1482" s="15">
        <f t="shared" si="90"/>
        <v>4.7625640000000002</v>
      </c>
      <c r="G1482" s="17">
        <f t="shared" si="91"/>
        <v>7.8772800000000004E-2</v>
      </c>
    </row>
    <row r="1483" spans="5:7" x14ac:dyDescent="0.25">
      <c r="E1483" s="16">
        <v>14.81</v>
      </c>
      <c r="F1483" s="15">
        <f t="shared" si="90"/>
        <v>4.7650383000000005</v>
      </c>
      <c r="G1483" s="17">
        <f t="shared" si="91"/>
        <v>7.8725660000000003E-2</v>
      </c>
    </row>
    <row r="1484" spans="5:7" x14ac:dyDescent="0.25">
      <c r="E1484" s="16">
        <v>14.82</v>
      </c>
      <c r="F1484" s="15">
        <f t="shared" si="90"/>
        <v>4.7675125999999999</v>
      </c>
      <c r="G1484" s="17">
        <f t="shared" si="91"/>
        <v>7.8678520000000002E-2</v>
      </c>
    </row>
    <row r="1485" spans="5:7" x14ac:dyDescent="0.25">
      <c r="E1485" s="16">
        <v>14.83</v>
      </c>
      <c r="F1485" s="15">
        <f t="shared" si="90"/>
        <v>4.7699869000000001</v>
      </c>
      <c r="G1485" s="17">
        <f t="shared" si="91"/>
        <v>7.8631380000000001E-2</v>
      </c>
    </row>
    <row r="1486" spans="5:7" x14ac:dyDescent="0.25">
      <c r="E1486" s="16">
        <v>14.84</v>
      </c>
      <c r="F1486" s="15">
        <f t="shared" si="90"/>
        <v>4.7724612000000004</v>
      </c>
      <c r="G1486" s="17">
        <f t="shared" si="91"/>
        <v>7.858424E-2</v>
      </c>
    </row>
    <row r="1487" spans="5:7" x14ac:dyDescent="0.25">
      <c r="E1487" s="16">
        <v>14.85</v>
      </c>
      <c r="F1487" s="15">
        <f t="shared" si="90"/>
        <v>4.7749354999999998</v>
      </c>
      <c r="G1487" s="17">
        <f t="shared" si="91"/>
        <v>7.8537099999999999E-2</v>
      </c>
    </row>
    <row r="1488" spans="5:7" x14ac:dyDescent="0.25">
      <c r="E1488" s="16">
        <v>14.86</v>
      </c>
      <c r="F1488" s="15">
        <f t="shared" si="90"/>
        <v>4.7774098</v>
      </c>
      <c r="G1488" s="17">
        <f t="shared" si="91"/>
        <v>7.8489960000000011E-2</v>
      </c>
    </row>
    <row r="1489" spans="5:7" x14ac:dyDescent="0.25">
      <c r="E1489" s="16">
        <v>14.87</v>
      </c>
      <c r="F1489" s="15">
        <f t="shared" si="90"/>
        <v>4.7798841000000003</v>
      </c>
      <c r="G1489" s="17">
        <f t="shared" si="91"/>
        <v>7.844282000000001E-2</v>
      </c>
    </row>
    <row r="1490" spans="5:7" x14ac:dyDescent="0.25">
      <c r="E1490" s="16">
        <v>14.88</v>
      </c>
      <c r="F1490" s="15">
        <f t="shared" si="90"/>
        <v>4.7823583999999997</v>
      </c>
      <c r="G1490" s="17">
        <f t="shared" si="91"/>
        <v>7.8395679999999995E-2</v>
      </c>
    </row>
    <row r="1491" spans="5:7" x14ac:dyDescent="0.25">
      <c r="E1491" s="16">
        <v>14.89</v>
      </c>
      <c r="F1491" s="15">
        <f t="shared" si="90"/>
        <v>4.7848326999999999</v>
      </c>
      <c r="G1491" s="17">
        <f t="shared" si="91"/>
        <v>7.8348539999999994E-2</v>
      </c>
    </row>
    <row r="1492" spans="5:7" x14ac:dyDescent="0.25">
      <c r="E1492" s="16">
        <v>14.9</v>
      </c>
      <c r="F1492" s="15">
        <f t="shared" si="90"/>
        <v>4.7873070000000002</v>
      </c>
      <c r="G1492" s="17">
        <f t="shared" si="91"/>
        <v>7.8301399999999993E-2</v>
      </c>
    </row>
    <row r="1493" spans="5:7" x14ac:dyDescent="0.25">
      <c r="E1493" s="16">
        <v>14.91</v>
      </c>
      <c r="F1493" s="15">
        <f t="shared" si="90"/>
        <v>4.7897812999999996</v>
      </c>
      <c r="G1493" s="17">
        <f t="shared" si="91"/>
        <v>7.8254260000000006E-2</v>
      </c>
    </row>
    <row r="1494" spans="5:7" x14ac:dyDescent="0.25">
      <c r="E1494" s="16">
        <v>14.92</v>
      </c>
      <c r="F1494" s="15">
        <f t="shared" si="90"/>
        <v>4.7922555999999998</v>
      </c>
      <c r="G1494" s="17">
        <f t="shared" si="91"/>
        <v>7.8207120000000005E-2</v>
      </c>
    </row>
    <row r="1495" spans="5:7" x14ac:dyDescent="0.25">
      <c r="E1495" s="16">
        <v>14.93</v>
      </c>
      <c r="F1495" s="15">
        <f t="shared" si="90"/>
        <v>4.7947299000000001</v>
      </c>
      <c r="G1495" s="17">
        <f t="shared" si="91"/>
        <v>7.8159980000000004E-2</v>
      </c>
    </row>
    <row r="1496" spans="5:7" x14ac:dyDescent="0.25">
      <c r="E1496" s="16">
        <v>14.94</v>
      </c>
      <c r="F1496" s="15">
        <f t="shared" si="90"/>
        <v>4.7972041999999995</v>
      </c>
      <c r="G1496" s="17">
        <f t="shared" si="91"/>
        <v>7.8112840000000003E-2</v>
      </c>
    </row>
    <row r="1497" spans="5:7" x14ac:dyDescent="0.25">
      <c r="E1497" s="16">
        <v>14.95</v>
      </c>
      <c r="F1497" s="15">
        <f t="shared" si="90"/>
        <v>4.7996784999999997</v>
      </c>
      <c r="G1497" s="17">
        <f t="shared" si="91"/>
        <v>7.8065700000000002E-2</v>
      </c>
    </row>
    <row r="1498" spans="5:7" x14ac:dyDescent="0.25">
      <c r="E1498" s="16">
        <v>14.96</v>
      </c>
      <c r="F1498" s="15">
        <f t="shared" si="90"/>
        <v>4.8021528</v>
      </c>
      <c r="G1498" s="17">
        <f t="shared" si="91"/>
        <v>7.8018560000000001E-2</v>
      </c>
    </row>
    <row r="1499" spans="5:7" x14ac:dyDescent="0.25">
      <c r="E1499" s="16">
        <v>14.97</v>
      </c>
      <c r="F1499" s="15">
        <f t="shared" si="90"/>
        <v>4.8046271000000003</v>
      </c>
      <c r="G1499" s="17">
        <f t="shared" si="91"/>
        <v>7.797142E-2</v>
      </c>
    </row>
    <row r="1500" spans="5:7" x14ac:dyDescent="0.25">
      <c r="E1500" s="16">
        <v>14.98</v>
      </c>
      <c r="F1500" s="15">
        <f t="shared" si="90"/>
        <v>4.8071014000000005</v>
      </c>
      <c r="G1500" s="17">
        <f t="shared" si="91"/>
        <v>7.7924279999999999E-2</v>
      </c>
    </row>
    <row r="1501" spans="5:7" x14ac:dyDescent="0.25">
      <c r="E1501" s="16">
        <v>14.99</v>
      </c>
      <c r="F1501" s="15">
        <f t="shared" si="90"/>
        <v>4.8095756999999999</v>
      </c>
      <c r="G1501" s="17">
        <f t="shared" si="91"/>
        <v>7.7877140000000011E-2</v>
      </c>
    </row>
    <row r="1502" spans="5:7" x14ac:dyDescent="0.25">
      <c r="E1502" s="16">
        <v>15</v>
      </c>
      <c r="F1502" s="15">
        <f t="shared" si="90"/>
        <v>4.8120500000000002</v>
      </c>
      <c r="G1502" s="17">
        <f t="shared" si="91"/>
        <v>7.783000000000001E-2</v>
      </c>
    </row>
    <row r="1503" spans="5:7" x14ac:dyDescent="0.25">
      <c r="E1503" s="16">
        <v>15.01</v>
      </c>
      <c r="F1503" s="15">
        <f t="shared" si="90"/>
        <v>4.8145243000000004</v>
      </c>
      <c r="G1503" s="17">
        <f t="shared" si="91"/>
        <v>7.7782860000000009E-2</v>
      </c>
    </row>
    <row r="1504" spans="5:7" x14ac:dyDescent="0.25">
      <c r="E1504" s="16">
        <v>15.02</v>
      </c>
      <c r="F1504" s="15">
        <f t="shared" si="90"/>
        <v>4.8169985999999998</v>
      </c>
      <c r="G1504" s="17">
        <f t="shared" si="91"/>
        <v>7.7735720000000008E-2</v>
      </c>
    </row>
    <row r="1505" spans="5:7" x14ac:dyDescent="0.25">
      <c r="E1505" s="16">
        <v>15.03</v>
      </c>
      <c r="F1505" s="15">
        <f t="shared" si="90"/>
        <v>4.8194728999999992</v>
      </c>
      <c r="G1505" s="17">
        <f t="shared" si="91"/>
        <v>7.7688580000000007E-2</v>
      </c>
    </row>
    <row r="1506" spans="5:7" x14ac:dyDescent="0.25">
      <c r="E1506" s="16">
        <v>15.04</v>
      </c>
      <c r="F1506" s="15">
        <f t="shared" si="90"/>
        <v>4.8219471999999994</v>
      </c>
      <c r="G1506" s="17">
        <f t="shared" si="91"/>
        <v>7.7641440000000006E-2</v>
      </c>
    </row>
    <row r="1507" spans="5:7" x14ac:dyDescent="0.25">
      <c r="E1507" s="16">
        <v>15.05</v>
      </c>
      <c r="F1507" s="15">
        <f t="shared" si="90"/>
        <v>4.8244214999999997</v>
      </c>
      <c r="G1507" s="17">
        <f t="shared" si="91"/>
        <v>7.7594300000000005E-2</v>
      </c>
    </row>
    <row r="1508" spans="5:7" x14ac:dyDescent="0.25">
      <c r="E1508" s="16">
        <v>15.06</v>
      </c>
      <c r="F1508" s="15">
        <f t="shared" si="90"/>
        <v>4.8268958</v>
      </c>
      <c r="G1508" s="17">
        <f t="shared" si="91"/>
        <v>7.7547160000000004E-2</v>
      </c>
    </row>
    <row r="1509" spans="5:7" x14ac:dyDescent="0.25">
      <c r="E1509" s="16">
        <v>15.07</v>
      </c>
      <c r="F1509" s="15">
        <f t="shared" si="90"/>
        <v>4.8293701000000002</v>
      </c>
      <c r="G1509" s="17">
        <f t="shared" si="91"/>
        <v>7.7500020000000003E-2</v>
      </c>
    </row>
    <row r="1510" spans="5:7" x14ac:dyDescent="0.25">
      <c r="E1510" s="16">
        <v>15.08</v>
      </c>
      <c r="F1510" s="15">
        <f t="shared" si="90"/>
        <v>4.8318443999999996</v>
      </c>
      <c r="G1510" s="17">
        <f t="shared" si="91"/>
        <v>7.7452880000000002E-2</v>
      </c>
    </row>
    <row r="1511" spans="5:7" x14ac:dyDescent="0.25">
      <c r="E1511" s="16">
        <v>15.09</v>
      </c>
      <c r="F1511" s="15">
        <f t="shared" si="90"/>
        <v>4.8343186999999999</v>
      </c>
      <c r="G1511" s="17">
        <f t="shared" si="91"/>
        <v>7.7405740000000001E-2</v>
      </c>
    </row>
    <row r="1512" spans="5:7" x14ac:dyDescent="0.25">
      <c r="E1512" s="16">
        <v>15.1</v>
      </c>
      <c r="F1512" s="15">
        <f t="shared" si="90"/>
        <v>4.8367930000000001</v>
      </c>
      <c r="G1512" s="17">
        <f t="shared" si="91"/>
        <v>7.73586E-2</v>
      </c>
    </row>
    <row r="1513" spans="5:7" x14ac:dyDescent="0.25">
      <c r="E1513" s="16">
        <v>15.11</v>
      </c>
      <c r="F1513" s="15">
        <f t="shared" si="90"/>
        <v>4.8392672999999995</v>
      </c>
      <c r="G1513" s="17">
        <f t="shared" si="91"/>
        <v>7.7311460000000012E-2</v>
      </c>
    </row>
    <row r="1514" spans="5:7" x14ac:dyDescent="0.25">
      <c r="E1514" s="16">
        <v>15.12</v>
      </c>
      <c r="F1514" s="15">
        <f t="shared" si="90"/>
        <v>4.8417415999999998</v>
      </c>
      <c r="G1514" s="17">
        <f t="shared" si="91"/>
        <v>7.7264320000000011E-2</v>
      </c>
    </row>
    <row r="1515" spans="5:7" x14ac:dyDescent="0.25">
      <c r="E1515" s="16">
        <v>15.13</v>
      </c>
      <c r="F1515" s="15">
        <f t="shared" ref="F1515:F1578" si="92">B$37+(B$38-B$37)*(($E1515-$A$37)/($A$38-$A$37))</f>
        <v>4.8442159</v>
      </c>
      <c r="G1515" s="17">
        <f t="shared" ref="G1515:G1578" si="93">C$37+(C$38-C$37)*(($E1515-$A$37)/($A$38-$A$37))</f>
        <v>7.7217179999999996E-2</v>
      </c>
    </row>
    <row r="1516" spans="5:7" x14ac:dyDescent="0.25">
      <c r="E1516" s="16">
        <v>15.14</v>
      </c>
      <c r="F1516" s="15">
        <f t="shared" si="92"/>
        <v>4.8466902000000003</v>
      </c>
      <c r="G1516" s="17">
        <f t="shared" si="93"/>
        <v>7.7170039999999995E-2</v>
      </c>
    </row>
    <row r="1517" spans="5:7" x14ac:dyDescent="0.25">
      <c r="E1517" s="16">
        <v>15.15</v>
      </c>
      <c r="F1517" s="15">
        <f t="shared" si="92"/>
        <v>4.8491644999999997</v>
      </c>
      <c r="G1517" s="17">
        <f t="shared" si="93"/>
        <v>7.7122899999999994E-2</v>
      </c>
    </row>
    <row r="1518" spans="5:7" x14ac:dyDescent="0.25">
      <c r="E1518" s="16">
        <v>15.16</v>
      </c>
      <c r="F1518" s="15">
        <f t="shared" si="92"/>
        <v>4.8516387999999999</v>
      </c>
      <c r="G1518" s="17">
        <f t="shared" si="93"/>
        <v>7.7075760000000007E-2</v>
      </c>
    </row>
    <row r="1519" spans="5:7" x14ac:dyDescent="0.25">
      <c r="E1519" s="16">
        <v>15.17</v>
      </c>
      <c r="F1519" s="15">
        <f t="shared" si="92"/>
        <v>4.8541131000000002</v>
      </c>
      <c r="G1519" s="17">
        <f t="shared" si="93"/>
        <v>7.7028620000000006E-2</v>
      </c>
    </row>
    <row r="1520" spans="5:7" x14ac:dyDescent="0.25">
      <c r="E1520" s="16">
        <v>15.18</v>
      </c>
      <c r="F1520" s="15">
        <f t="shared" si="92"/>
        <v>4.8565874000000004</v>
      </c>
      <c r="G1520" s="17">
        <f t="shared" si="93"/>
        <v>7.6981480000000005E-2</v>
      </c>
    </row>
    <row r="1521" spans="5:7" x14ac:dyDescent="0.25">
      <c r="E1521" s="16">
        <v>15.19</v>
      </c>
      <c r="F1521" s="15">
        <f t="shared" si="92"/>
        <v>4.8590616999999998</v>
      </c>
      <c r="G1521" s="17">
        <f t="shared" si="93"/>
        <v>7.6934340000000004E-2</v>
      </c>
    </row>
    <row r="1522" spans="5:7" x14ac:dyDescent="0.25">
      <c r="E1522" s="16">
        <v>15.2</v>
      </c>
      <c r="F1522" s="15">
        <f t="shared" si="92"/>
        <v>4.8615359999999992</v>
      </c>
      <c r="G1522" s="17">
        <f t="shared" si="93"/>
        <v>7.6887200000000003E-2</v>
      </c>
    </row>
    <row r="1523" spans="5:7" x14ac:dyDescent="0.25">
      <c r="E1523" s="16">
        <v>15.21</v>
      </c>
      <c r="F1523" s="15">
        <f t="shared" si="92"/>
        <v>4.8640103000000003</v>
      </c>
      <c r="G1523" s="17">
        <f t="shared" si="93"/>
        <v>7.6840060000000002E-2</v>
      </c>
    </row>
    <row r="1524" spans="5:7" x14ac:dyDescent="0.25">
      <c r="E1524" s="16">
        <v>15.22</v>
      </c>
      <c r="F1524" s="15">
        <f t="shared" si="92"/>
        <v>4.8664845999999997</v>
      </c>
      <c r="G1524" s="17">
        <f t="shared" si="93"/>
        <v>7.6792920000000001E-2</v>
      </c>
    </row>
    <row r="1525" spans="5:7" x14ac:dyDescent="0.25">
      <c r="E1525" s="16">
        <v>15.23</v>
      </c>
      <c r="F1525" s="15">
        <f t="shared" si="92"/>
        <v>4.8689589</v>
      </c>
      <c r="G1525" s="17">
        <f t="shared" si="93"/>
        <v>7.674578E-2</v>
      </c>
    </row>
    <row r="1526" spans="5:7" x14ac:dyDescent="0.25">
      <c r="E1526" s="16">
        <v>15.24</v>
      </c>
      <c r="F1526" s="15">
        <f t="shared" si="92"/>
        <v>4.8714332000000002</v>
      </c>
      <c r="G1526" s="17">
        <f t="shared" si="93"/>
        <v>7.6698639999999998E-2</v>
      </c>
    </row>
    <row r="1527" spans="5:7" x14ac:dyDescent="0.25">
      <c r="E1527" s="16">
        <v>15.25</v>
      </c>
      <c r="F1527" s="15">
        <f t="shared" si="92"/>
        <v>4.8739074999999996</v>
      </c>
      <c r="G1527" s="17">
        <f t="shared" si="93"/>
        <v>7.6651499999999997E-2</v>
      </c>
    </row>
    <row r="1528" spans="5:7" x14ac:dyDescent="0.25">
      <c r="E1528" s="16">
        <v>15.26</v>
      </c>
      <c r="F1528" s="15">
        <f t="shared" si="92"/>
        <v>4.8763817999999999</v>
      </c>
      <c r="G1528" s="17">
        <f t="shared" si="93"/>
        <v>7.660436000000001E-2</v>
      </c>
    </row>
    <row r="1529" spans="5:7" x14ac:dyDescent="0.25">
      <c r="E1529" s="16">
        <v>15.27</v>
      </c>
      <c r="F1529" s="15">
        <f t="shared" si="92"/>
        <v>4.8788561000000001</v>
      </c>
      <c r="G1529" s="17">
        <f t="shared" si="93"/>
        <v>7.6557220000000009E-2</v>
      </c>
    </row>
    <row r="1530" spans="5:7" x14ac:dyDescent="0.25">
      <c r="E1530" s="16">
        <v>15.28</v>
      </c>
      <c r="F1530" s="15">
        <f t="shared" si="92"/>
        <v>4.8813303999999995</v>
      </c>
      <c r="G1530" s="17">
        <f t="shared" si="93"/>
        <v>7.6510080000000008E-2</v>
      </c>
    </row>
    <row r="1531" spans="5:7" x14ac:dyDescent="0.25">
      <c r="E1531" s="16">
        <v>15.29</v>
      </c>
      <c r="F1531" s="15">
        <f t="shared" si="92"/>
        <v>4.8838046999999998</v>
      </c>
      <c r="G1531" s="17">
        <f t="shared" si="93"/>
        <v>7.6462940000000007E-2</v>
      </c>
    </row>
    <row r="1532" spans="5:7" x14ac:dyDescent="0.25">
      <c r="E1532" s="16">
        <v>15.3</v>
      </c>
      <c r="F1532" s="15">
        <f t="shared" si="92"/>
        <v>4.886279</v>
      </c>
      <c r="G1532" s="17">
        <f t="shared" si="93"/>
        <v>7.6415800000000006E-2</v>
      </c>
    </row>
    <row r="1533" spans="5:7" x14ac:dyDescent="0.25">
      <c r="E1533" s="16">
        <v>15.31</v>
      </c>
      <c r="F1533" s="15">
        <f t="shared" si="92"/>
        <v>4.8887533000000003</v>
      </c>
      <c r="G1533" s="17">
        <f t="shared" si="93"/>
        <v>7.6368660000000005E-2</v>
      </c>
    </row>
    <row r="1534" spans="5:7" x14ac:dyDescent="0.25">
      <c r="E1534" s="16">
        <v>15.32</v>
      </c>
      <c r="F1534" s="15">
        <f t="shared" si="92"/>
        <v>4.8912275999999997</v>
      </c>
      <c r="G1534" s="17">
        <f t="shared" si="93"/>
        <v>7.6321520000000004E-2</v>
      </c>
    </row>
    <row r="1535" spans="5:7" x14ac:dyDescent="0.25">
      <c r="E1535" s="16">
        <v>15.33</v>
      </c>
      <c r="F1535" s="15">
        <f t="shared" si="92"/>
        <v>4.8937018999999999</v>
      </c>
      <c r="G1535" s="17">
        <f t="shared" si="93"/>
        <v>7.6274380000000003E-2</v>
      </c>
    </row>
    <row r="1536" spans="5:7" x14ac:dyDescent="0.25">
      <c r="E1536" s="16">
        <v>15.34</v>
      </c>
      <c r="F1536" s="15">
        <f t="shared" si="92"/>
        <v>4.8961762000000002</v>
      </c>
      <c r="G1536" s="17">
        <f t="shared" si="93"/>
        <v>7.6227240000000002E-2</v>
      </c>
    </row>
    <row r="1537" spans="5:7" x14ac:dyDescent="0.25">
      <c r="E1537" s="16">
        <v>15.35</v>
      </c>
      <c r="F1537" s="15">
        <f t="shared" si="92"/>
        <v>4.8986504999999996</v>
      </c>
      <c r="G1537" s="17">
        <f t="shared" si="93"/>
        <v>7.6180100000000001E-2</v>
      </c>
    </row>
    <row r="1538" spans="5:7" x14ac:dyDescent="0.25">
      <c r="E1538" s="16">
        <v>15.36</v>
      </c>
      <c r="F1538" s="15">
        <f t="shared" si="92"/>
        <v>4.9011247999999998</v>
      </c>
      <c r="G1538" s="17">
        <f t="shared" si="93"/>
        <v>7.613296E-2</v>
      </c>
    </row>
    <row r="1539" spans="5:7" x14ac:dyDescent="0.25">
      <c r="E1539" s="16">
        <v>15.37</v>
      </c>
      <c r="F1539" s="15">
        <f t="shared" si="92"/>
        <v>4.9035990999999992</v>
      </c>
      <c r="G1539" s="17">
        <f t="shared" si="93"/>
        <v>7.6085819999999998E-2</v>
      </c>
    </row>
    <row r="1540" spans="5:7" x14ac:dyDescent="0.25">
      <c r="E1540" s="16">
        <v>15.38</v>
      </c>
      <c r="F1540" s="15">
        <f t="shared" si="92"/>
        <v>4.9060734000000004</v>
      </c>
      <c r="G1540" s="17">
        <f t="shared" si="93"/>
        <v>7.6038679999999997E-2</v>
      </c>
    </row>
    <row r="1541" spans="5:7" x14ac:dyDescent="0.25">
      <c r="E1541" s="16">
        <v>15.39</v>
      </c>
      <c r="F1541" s="15">
        <f t="shared" si="92"/>
        <v>4.9085476999999997</v>
      </c>
      <c r="G1541" s="17">
        <f t="shared" si="93"/>
        <v>7.5991539999999996E-2</v>
      </c>
    </row>
    <row r="1542" spans="5:7" x14ac:dyDescent="0.25">
      <c r="E1542" s="16">
        <v>15.4</v>
      </c>
      <c r="F1542" s="15">
        <f t="shared" si="92"/>
        <v>4.911022</v>
      </c>
      <c r="G1542" s="17">
        <f t="shared" si="93"/>
        <v>7.5944399999999995E-2</v>
      </c>
    </row>
    <row r="1543" spans="5:7" x14ac:dyDescent="0.25">
      <c r="E1543" s="16">
        <v>15.41</v>
      </c>
      <c r="F1543" s="15">
        <f t="shared" si="92"/>
        <v>4.9134963000000003</v>
      </c>
      <c r="G1543" s="17">
        <f t="shared" si="93"/>
        <v>7.5897259999999994E-2</v>
      </c>
    </row>
    <row r="1544" spans="5:7" x14ac:dyDescent="0.25">
      <c r="E1544" s="16">
        <v>15.42</v>
      </c>
      <c r="F1544" s="15">
        <f t="shared" si="92"/>
        <v>4.9159705999999996</v>
      </c>
      <c r="G1544" s="17">
        <f t="shared" si="93"/>
        <v>7.5850119999999993E-2</v>
      </c>
    </row>
    <row r="1545" spans="5:7" x14ac:dyDescent="0.25">
      <c r="E1545" s="16">
        <v>15.43</v>
      </c>
      <c r="F1545" s="15">
        <f t="shared" si="92"/>
        <v>4.9184448999999999</v>
      </c>
      <c r="G1545" s="17">
        <f t="shared" si="93"/>
        <v>7.5802980000000006E-2</v>
      </c>
    </row>
    <row r="1546" spans="5:7" x14ac:dyDescent="0.25">
      <c r="E1546" s="16">
        <v>15.44</v>
      </c>
      <c r="F1546" s="15">
        <f t="shared" si="92"/>
        <v>4.9209192000000002</v>
      </c>
      <c r="G1546" s="17">
        <f t="shared" si="93"/>
        <v>7.5755840000000005E-2</v>
      </c>
    </row>
    <row r="1547" spans="5:7" x14ac:dyDescent="0.25">
      <c r="E1547" s="16">
        <v>15.45</v>
      </c>
      <c r="F1547" s="15">
        <f t="shared" si="92"/>
        <v>4.9233934999999995</v>
      </c>
      <c r="G1547" s="17">
        <f t="shared" si="93"/>
        <v>7.5708700000000004E-2</v>
      </c>
    </row>
    <row r="1548" spans="5:7" x14ac:dyDescent="0.25">
      <c r="E1548" s="16">
        <v>15.46</v>
      </c>
      <c r="F1548" s="15">
        <f t="shared" si="92"/>
        <v>4.9258677999999998</v>
      </c>
      <c r="G1548" s="17">
        <f t="shared" si="93"/>
        <v>7.5661560000000003E-2</v>
      </c>
    </row>
    <row r="1549" spans="5:7" x14ac:dyDescent="0.25">
      <c r="E1549" s="16">
        <v>15.47</v>
      </c>
      <c r="F1549" s="15">
        <f t="shared" si="92"/>
        <v>4.9283421000000001</v>
      </c>
      <c r="G1549" s="17">
        <f t="shared" si="93"/>
        <v>7.5614420000000002E-2</v>
      </c>
    </row>
    <row r="1550" spans="5:7" x14ac:dyDescent="0.25">
      <c r="E1550" s="16">
        <v>15.48</v>
      </c>
      <c r="F1550" s="15">
        <f t="shared" si="92"/>
        <v>4.9308164000000003</v>
      </c>
      <c r="G1550" s="17">
        <f t="shared" si="93"/>
        <v>7.5567280000000001E-2</v>
      </c>
    </row>
    <row r="1551" spans="5:7" x14ac:dyDescent="0.25">
      <c r="E1551" s="16">
        <v>15.49</v>
      </c>
      <c r="F1551" s="15">
        <f t="shared" si="92"/>
        <v>4.9332907000000006</v>
      </c>
      <c r="G1551" s="17">
        <f t="shared" si="93"/>
        <v>7.5520139999999999E-2</v>
      </c>
    </row>
    <row r="1552" spans="5:7" x14ac:dyDescent="0.25">
      <c r="E1552" s="16">
        <v>15.5</v>
      </c>
      <c r="F1552" s="15">
        <f t="shared" si="92"/>
        <v>4.935765</v>
      </c>
      <c r="G1552" s="17">
        <f t="shared" si="93"/>
        <v>7.5472999999999998E-2</v>
      </c>
    </row>
    <row r="1553" spans="5:7" x14ac:dyDescent="0.25">
      <c r="E1553" s="16">
        <v>15.51</v>
      </c>
      <c r="F1553" s="15">
        <f t="shared" si="92"/>
        <v>4.9382392999999993</v>
      </c>
      <c r="G1553" s="17">
        <f t="shared" si="93"/>
        <v>7.5425860000000011E-2</v>
      </c>
    </row>
    <row r="1554" spans="5:7" x14ac:dyDescent="0.25">
      <c r="E1554" s="16">
        <v>15.52</v>
      </c>
      <c r="F1554" s="15">
        <f t="shared" si="92"/>
        <v>4.9407135999999996</v>
      </c>
      <c r="G1554" s="17">
        <f t="shared" si="93"/>
        <v>7.537872000000001E-2</v>
      </c>
    </row>
    <row r="1555" spans="5:7" x14ac:dyDescent="0.25">
      <c r="E1555" s="16">
        <v>15.53</v>
      </c>
      <c r="F1555" s="15">
        <f t="shared" si="92"/>
        <v>4.9431878999999999</v>
      </c>
      <c r="G1555" s="17">
        <f t="shared" si="93"/>
        <v>7.5331580000000009E-2</v>
      </c>
    </row>
    <row r="1556" spans="5:7" x14ac:dyDescent="0.25">
      <c r="E1556" s="16">
        <v>15.54</v>
      </c>
      <c r="F1556" s="15">
        <f t="shared" si="92"/>
        <v>4.9456621999999992</v>
      </c>
      <c r="G1556" s="17">
        <f t="shared" si="93"/>
        <v>7.5284440000000008E-2</v>
      </c>
    </row>
    <row r="1557" spans="5:7" x14ac:dyDescent="0.25">
      <c r="E1557" s="16">
        <v>15.55</v>
      </c>
      <c r="F1557" s="15">
        <f t="shared" si="92"/>
        <v>4.9481365000000004</v>
      </c>
      <c r="G1557" s="17">
        <f t="shared" si="93"/>
        <v>7.5237300000000007E-2</v>
      </c>
    </row>
    <row r="1558" spans="5:7" x14ac:dyDescent="0.25">
      <c r="E1558" s="16">
        <v>15.56</v>
      </c>
      <c r="F1558" s="15">
        <f t="shared" si="92"/>
        <v>4.9506107999999998</v>
      </c>
      <c r="G1558" s="17">
        <f t="shared" si="93"/>
        <v>7.5190160000000006E-2</v>
      </c>
    </row>
    <row r="1559" spans="5:7" x14ac:dyDescent="0.25">
      <c r="E1559" s="16">
        <v>15.57</v>
      </c>
      <c r="F1559" s="15">
        <f t="shared" si="92"/>
        <v>4.9530851</v>
      </c>
      <c r="G1559" s="17">
        <f t="shared" si="93"/>
        <v>7.5143020000000005E-2</v>
      </c>
    </row>
    <row r="1560" spans="5:7" x14ac:dyDescent="0.25">
      <c r="E1560" s="16">
        <v>15.58</v>
      </c>
      <c r="F1560" s="15">
        <f t="shared" si="92"/>
        <v>4.9555594000000003</v>
      </c>
      <c r="G1560" s="17">
        <f t="shared" si="93"/>
        <v>7.5095880000000004E-2</v>
      </c>
    </row>
    <row r="1561" spans="5:7" x14ac:dyDescent="0.25">
      <c r="E1561" s="16">
        <v>15.59</v>
      </c>
      <c r="F1561" s="15">
        <f t="shared" si="92"/>
        <v>4.9580336999999997</v>
      </c>
      <c r="G1561" s="17">
        <f t="shared" si="93"/>
        <v>7.5048740000000003E-2</v>
      </c>
    </row>
    <row r="1562" spans="5:7" x14ac:dyDescent="0.25">
      <c r="E1562" s="16">
        <v>15.6</v>
      </c>
      <c r="F1562" s="15">
        <f t="shared" si="92"/>
        <v>4.9605079999999999</v>
      </c>
      <c r="G1562" s="17">
        <f t="shared" si="93"/>
        <v>7.5001600000000002E-2</v>
      </c>
    </row>
    <row r="1563" spans="5:7" x14ac:dyDescent="0.25">
      <c r="E1563" s="16">
        <v>15.61</v>
      </c>
      <c r="F1563" s="15">
        <f t="shared" si="92"/>
        <v>4.9629823000000002</v>
      </c>
      <c r="G1563" s="17">
        <f t="shared" si="93"/>
        <v>7.4954460000000001E-2</v>
      </c>
    </row>
    <row r="1564" spans="5:7" x14ac:dyDescent="0.25">
      <c r="E1564" s="16">
        <v>15.62</v>
      </c>
      <c r="F1564" s="15">
        <f t="shared" si="92"/>
        <v>4.9654565999999996</v>
      </c>
      <c r="G1564" s="17">
        <f t="shared" si="93"/>
        <v>7.4907319999999999E-2</v>
      </c>
    </row>
    <row r="1565" spans="5:7" x14ac:dyDescent="0.25">
      <c r="E1565" s="16">
        <v>15.63</v>
      </c>
      <c r="F1565" s="15">
        <f t="shared" si="92"/>
        <v>4.9679308999999998</v>
      </c>
      <c r="G1565" s="17">
        <f t="shared" si="93"/>
        <v>7.4860179999999998E-2</v>
      </c>
    </row>
    <row r="1566" spans="5:7" x14ac:dyDescent="0.25">
      <c r="E1566" s="16">
        <v>15.64</v>
      </c>
      <c r="F1566" s="15">
        <f t="shared" si="92"/>
        <v>4.9704052000000001</v>
      </c>
      <c r="G1566" s="17">
        <f t="shared" si="93"/>
        <v>7.4813039999999997E-2</v>
      </c>
    </row>
    <row r="1567" spans="5:7" x14ac:dyDescent="0.25">
      <c r="E1567" s="16">
        <v>15.65</v>
      </c>
      <c r="F1567" s="15">
        <f t="shared" si="92"/>
        <v>4.9728795000000003</v>
      </c>
      <c r="G1567" s="17">
        <f t="shared" si="93"/>
        <v>7.4765899999999996E-2</v>
      </c>
    </row>
    <row r="1568" spans="5:7" x14ac:dyDescent="0.25">
      <c r="E1568" s="16">
        <v>15.66</v>
      </c>
      <c r="F1568" s="15">
        <f t="shared" si="92"/>
        <v>4.9753538000000006</v>
      </c>
      <c r="G1568" s="17">
        <f t="shared" si="93"/>
        <v>7.4718759999999995E-2</v>
      </c>
    </row>
    <row r="1569" spans="5:7" x14ac:dyDescent="0.25">
      <c r="E1569" s="16">
        <v>15.67</v>
      </c>
      <c r="F1569" s="15">
        <f t="shared" si="92"/>
        <v>4.9778281</v>
      </c>
      <c r="G1569" s="17">
        <f t="shared" si="93"/>
        <v>7.4671620000000008E-2</v>
      </c>
    </row>
    <row r="1570" spans="5:7" x14ac:dyDescent="0.25">
      <c r="E1570" s="16">
        <v>15.68</v>
      </c>
      <c r="F1570" s="15">
        <f t="shared" si="92"/>
        <v>4.9803023999999994</v>
      </c>
      <c r="G1570" s="17">
        <f t="shared" si="93"/>
        <v>7.4624480000000007E-2</v>
      </c>
    </row>
    <row r="1571" spans="5:7" x14ac:dyDescent="0.25">
      <c r="E1571" s="16">
        <v>15.69</v>
      </c>
      <c r="F1571" s="15">
        <f t="shared" si="92"/>
        <v>4.9827766999999996</v>
      </c>
      <c r="G1571" s="17">
        <f t="shared" si="93"/>
        <v>7.4577340000000006E-2</v>
      </c>
    </row>
    <row r="1572" spans="5:7" x14ac:dyDescent="0.25">
      <c r="E1572" s="16">
        <v>15.7</v>
      </c>
      <c r="F1572" s="15">
        <f t="shared" si="92"/>
        <v>4.9852509999999999</v>
      </c>
      <c r="G1572" s="17">
        <f t="shared" si="93"/>
        <v>7.4530200000000005E-2</v>
      </c>
    </row>
    <row r="1573" spans="5:7" x14ac:dyDescent="0.25">
      <c r="E1573" s="16">
        <v>15.71</v>
      </c>
      <c r="F1573" s="15">
        <f t="shared" si="92"/>
        <v>4.9877253000000001</v>
      </c>
      <c r="G1573" s="17">
        <f t="shared" si="93"/>
        <v>7.4483060000000004E-2</v>
      </c>
    </row>
    <row r="1574" spans="5:7" x14ac:dyDescent="0.25">
      <c r="E1574" s="16">
        <v>15.72</v>
      </c>
      <c r="F1574" s="15">
        <f t="shared" si="92"/>
        <v>4.9901996000000004</v>
      </c>
      <c r="G1574" s="17">
        <f t="shared" si="93"/>
        <v>7.4435920000000003E-2</v>
      </c>
    </row>
    <row r="1575" spans="5:7" x14ac:dyDescent="0.25">
      <c r="E1575" s="16">
        <v>15.73</v>
      </c>
      <c r="F1575" s="15">
        <f t="shared" si="92"/>
        <v>4.9926738999999998</v>
      </c>
      <c r="G1575" s="17">
        <f t="shared" si="93"/>
        <v>7.4388780000000002E-2</v>
      </c>
    </row>
    <row r="1576" spans="5:7" x14ac:dyDescent="0.25">
      <c r="E1576" s="16">
        <v>15.74</v>
      </c>
      <c r="F1576" s="15">
        <f t="shared" si="92"/>
        <v>4.9951482</v>
      </c>
      <c r="G1576" s="17">
        <f t="shared" si="93"/>
        <v>7.434164E-2</v>
      </c>
    </row>
    <row r="1577" spans="5:7" x14ac:dyDescent="0.25">
      <c r="E1577" s="16">
        <v>15.75</v>
      </c>
      <c r="F1577" s="15">
        <f t="shared" si="92"/>
        <v>4.9976225000000003</v>
      </c>
      <c r="G1577" s="17">
        <f t="shared" si="93"/>
        <v>7.4294500000000013E-2</v>
      </c>
    </row>
    <row r="1578" spans="5:7" x14ac:dyDescent="0.25">
      <c r="E1578" s="16">
        <v>15.76</v>
      </c>
      <c r="F1578" s="15">
        <f t="shared" si="92"/>
        <v>5.0000967999999997</v>
      </c>
      <c r="G1578" s="17">
        <f t="shared" si="93"/>
        <v>7.4247360000000012E-2</v>
      </c>
    </row>
    <row r="1579" spans="5:7" x14ac:dyDescent="0.25">
      <c r="E1579" s="16">
        <v>15.77</v>
      </c>
      <c r="F1579" s="15">
        <f t="shared" ref="F1579:F1642" si="94">B$37+(B$38-B$37)*(($E1579-$A$37)/($A$38-$A$37))</f>
        <v>5.0025710999999999</v>
      </c>
      <c r="G1579" s="17">
        <f t="shared" ref="G1579:G1642" si="95">C$37+(C$38-C$37)*(($E1579-$A$37)/($A$38-$A$37))</f>
        <v>7.4200220000000011E-2</v>
      </c>
    </row>
    <row r="1580" spans="5:7" x14ac:dyDescent="0.25">
      <c r="E1580" s="16">
        <v>15.78</v>
      </c>
      <c r="F1580" s="15">
        <f t="shared" si="94"/>
        <v>5.0050454000000002</v>
      </c>
      <c r="G1580" s="17">
        <f t="shared" si="95"/>
        <v>7.415308000000001E-2</v>
      </c>
    </row>
    <row r="1581" spans="5:7" x14ac:dyDescent="0.25">
      <c r="E1581" s="16">
        <v>15.79</v>
      </c>
      <c r="F1581" s="15">
        <f t="shared" si="94"/>
        <v>5.0075196999999996</v>
      </c>
      <c r="G1581" s="17">
        <f t="shared" si="95"/>
        <v>7.4105940000000009E-2</v>
      </c>
    </row>
    <row r="1582" spans="5:7" x14ac:dyDescent="0.25">
      <c r="E1582" s="16">
        <v>15.8</v>
      </c>
      <c r="F1582" s="15">
        <f t="shared" si="94"/>
        <v>5.0099939999999998</v>
      </c>
      <c r="G1582" s="17">
        <f t="shared" si="95"/>
        <v>7.4058800000000008E-2</v>
      </c>
    </row>
    <row r="1583" spans="5:7" x14ac:dyDescent="0.25">
      <c r="E1583" s="16">
        <v>15.81</v>
      </c>
      <c r="F1583" s="15">
        <f t="shared" si="94"/>
        <v>5.0124683000000001</v>
      </c>
      <c r="G1583" s="17">
        <f t="shared" si="95"/>
        <v>7.4011660000000007E-2</v>
      </c>
    </row>
    <row r="1584" spans="5:7" x14ac:dyDescent="0.25">
      <c r="E1584" s="16">
        <v>15.82</v>
      </c>
      <c r="F1584" s="15">
        <f t="shared" si="94"/>
        <v>5.0149426000000004</v>
      </c>
      <c r="G1584" s="17">
        <f t="shared" si="95"/>
        <v>7.3964520000000006E-2</v>
      </c>
    </row>
    <row r="1585" spans="5:7" x14ac:dyDescent="0.25">
      <c r="E1585" s="16">
        <v>15.83</v>
      </c>
      <c r="F1585" s="15">
        <f t="shared" si="94"/>
        <v>5.0174168999999997</v>
      </c>
      <c r="G1585" s="17">
        <f t="shared" si="95"/>
        <v>7.3917380000000005E-2</v>
      </c>
    </row>
    <row r="1586" spans="5:7" x14ac:dyDescent="0.25">
      <c r="E1586" s="16">
        <v>15.84</v>
      </c>
      <c r="F1586" s="15">
        <f t="shared" si="94"/>
        <v>5.0198912</v>
      </c>
      <c r="G1586" s="17">
        <f t="shared" si="95"/>
        <v>7.3870240000000004E-2</v>
      </c>
    </row>
    <row r="1587" spans="5:7" x14ac:dyDescent="0.25">
      <c r="E1587" s="16">
        <v>15.85</v>
      </c>
      <c r="F1587" s="15">
        <f t="shared" si="94"/>
        <v>5.0223654999999994</v>
      </c>
      <c r="G1587" s="17">
        <f t="shared" si="95"/>
        <v>7.3823100000000003E-2</v>
      </c>
    </row>
    <row r="1588" spans="5:7" x14ac:dyDescent="0.25">
      <c r="E1588" s="16">
        <v>15.86</v>
      </c>
      <c r="F1588" s="15">
        <f t="shared" si="94"/>
        <v>5.0248397999999996</v>
      </c>
      <c r="G1588" s="17">
        <f t="shared" si="95"/>
        <v>7.3775960000000002E-2</v>
      </c>
    </row>
    <row r="1589" spans="5:7" x14ac:dyDescent="0.25">
      <c r="E1589" s="16">
        <v>15.87</v>
      </c>
      <c r="F1589" s="15">
        <f t="shared" si="94"/>
        <v>5.0273140999999999</v>
      </c>
      <c r="G1589" s="17">
        <f t="shared" si="95"/>
        <v>7.372882E-2</v>
      </c>
    </row>
    <row r="1590" spans="5:7" x14ac:dyDescent="0.25">
      <c r="E1590" s="16">
        <v>15.88</v>
      </c>
      <c r="F1590" s="15">
        <f t="shared" si="94"/>
        <v>5.0297884000000002</v>
      </c>
      <c r="G1590" s="17">
        <f t="shared" si="95"/>
        <v>7.3681679999999999E-2</v>
      </c>
    </row>
    <row r="1591" spans="5:7" x14ac:dyDescent="0.25">
      <c r="E1591" s="16">
        <v>15.89</v>
      </c>
      <c r="F1591" s="15">
        <f t="shared" si="94"/>
        <v>5.0322627000000004</v>
      </c>
      <c r="G1591" s="17">
        <f t="shared" si="95"/>
        <v>7.3634539999999998E-2</v>
      </c>
    </row>
    <row r="1592" spans="5:7" x14ac:dyDescent="0.25">
      <c r="E1592" s="16">
        <v>15.9</v>
      </c>
      <c r="F1592" s="15">
        <f t="shared" si="94"/>
        <v>5.0347369999999998</v>
      </c>
      <c r="G1592" s="17">
        <f t="shared" si="95"/>
        <v>7.3587399999999997E-2</v>
      </c>
    </row>
    <row r="1593" spans="5:7" x14ac:dyDescent="0.25">
      <c r="E1593" s="16">
        <v>15.91</v>
      </c>
      <c r="F1593" s="15">
        <f t="shared" si="94"/>
        <v>5.0372113000000001</v>
      </c>
      <c r="G1593" s="17">
        <f t="shared" si="95"/>
        <v>7.3540259999999996E-2</v>
      </c>
    </row>
    <row r="1594" spans="5:7" x14ac:dyDescent="0.25">
      <c r="E1594" s="16">
        <v>15.92</v>
      </c>
      <c r="F1594" s="15">
        <f t="shared" si="94"/>
        <v>5.0396856000000003</v>
      </c>
      <c r="G1594" s="17">
        <f t="shared" si="95"/>
        <v>7.3493120000000009E-2</v>
      </c>
    </row>
    <row r="1595" spans="5:7" x14ac:dyDescent="0.25">
      <c r="E1595" s="16">
        <v>15.93</v>
      </c>
      <c r="F1595" s="15">
        <f t="shared" si="94"/>
        <v>5.0421598999999997</v>
      </c>
      <c r="G1595" s="17">
        <f t="shared" si="95"/>
        <v>7.3445980000000008E-2</v>
      </c>
    </row>
    <row r="1596" spans="5:7" x14ac:dyDescent="0.25">
      <c r="E1596" s="16">
        <v>15.94</v>
      </c>
      <c r="F1596" s="15">
        <f t="shared" si="94"/>
        <v>5.0446342</v>
      </c>
      <c r="G1596" s="17">
        <f t="shared" si="95"/>
        <v>7.3398840000000007E-2</v>
      </c>
    </row>
    <row r="1597" spans="5:7" x14ac:dyDescent="0.25">
      <c r="E1597" s="16">
        <v>15.95</v>
      </c>
      <c r="F1597" s="15">
        <f t="shared" si="94"/>
        <v>5.0471085000000002</v>
      </c>
      <c r="G1597" s="17">
        <f t="shared" si="95"/>
        <v>7.3351700000000006E-2</v>
      </c>
    </row>
    <row r="1598" spans="5:7" x14ac:dyDescent="0.25">
      <c r="E1598" s="16">
        <v>15.96</v>
      </c>
      <c r="F1598" s="15">
        <f t="shared" si="94"/>
        <v>5.0495827999999996</v>
      </c>
      <c r="G1598" s="17">
        <f t="shared" si="95"/>
        <v>7.3304559999999991E-2</v>
      </c>
    </row>
    <row r="1599" spans="5:7" x14ac:dyDescent="0.25">
      <c r="E1599" s="16">
        <v>15.97</v>
      </c>
      <c r="F1599" s="15">
        <f t="shared" si="94"/>
        <v>5.0520570999999999</v>
      </c>
      <c r="G1599" s="17">
        <f t="shared" si="95"/>
        <v>7.3257420000000004E-2</v>
      </c>
    </row>
    <row r="1600" spans="5:7" x14ac:dyDescent="0.25">
      <c r="E1600" s="16">
        <v>15.98</v>
      </c>
      <c r="F1600" s="15">
        <f t="shared" si="94"/>
        <v>5.0545314000000001</v>
      </c>
      <c r="G1600" s="17">
        <f t="shared" si="95"/>
        <v>7.3210280000000003E-2</v>
      </c>
    </row>
    <row r="1601" spans="5:7" x14ac:dyDescent="0.25">
      <c r="E1601" s="16">
        <v>15.99</v>
      </c>
      <c r="F1601" s="15">
        <f t="shared" si="94"/>
        <v>5.0570056999999995</v>
      </c>
      <c r="G1601" s="17">
        <f t="shared" si="95"/>
        <v>7.3163140000000002E-2</v>
      </c>
    </row>
    <row r="1602" spans="5:7" x14ac:dyDescent="0.25">
      <c r="E1602" s="16">
        <v>16</v>
      </c>
      <c r="F1602" s="15">
        <f t="shared" si="94"/>
        <v>5.0594799999999998</v>
      </c>
      <c r="G1602" s="17">
        <f t="shared" si="95"/>
        <v>7.3116E-2</v>
      </c>
    </row>
    <row r="1603" spans="5:7" x14ac:dyDescent="0.25">
      <c r="E1603" s="16">
        <v>16.010000000000002</v>
      </c>
      <c r="F1603" s="15">
        <f t="shared" si="94"/>
        <v>5.0619543</v>
      </c>
      <c r="G1603" s="17">
        <f t="shared" si="95"/>
        <v>7.3068859999999985E-2</v>
      </c>
    </row>
    <row r="1604" spans="5:7" x14ac:dyDescent="0.25">
      <c r="E1604" s="16">
        <v>16.02</v>
      </c>
      <c r="F1604" s="15">
        <f t="shared" si="94"/>
        <v>5.0644285999999994</v>
      </c>
      <c r="G1604" s="17">
        <f t="shared" si="95"/>
        <v>7.3021720000000012E-2</v>
      </c>
    </row>
    <row r="1605" spans="5:7" x14ac:dyDescent="0.25">
      <c r="E1605" s="16">
        <v>16.03</v>
      </c>
      <c r="F1605" s="15">
        <f t="shared" si="94"/>
        <v>5.0669029000000005</v>
      </c>
      <c r="G1605" s="17">
        <f t="shared" si="95"/>
        <v>7.2974579999999997E-2</v>
      </c>
    </row>
    <row r="1606" spans="5:7" x14ac:dyDescent="0.25">
      <c r="E1606" s="16">
        <v>16.04</v>
      </c>
      <c r="F1606" s="15">
        <f t="shared" si="94"/>
        <v>5.0693771999999999</v>
      </c>
      <c r="G1606" s="17">
        <f t="shared" si="95"/>
        <v>7.292744000000001E-2</v>
      </c>
    </row>
    <row r="1607" spans="5:7" x14ac:dyDescent="0.25">
      <c r="E1607" s="16">
        <v>16.05</v>
      </c>
      <c r="F1607" s="15">
        <f t="shared" si="94"/>
        <v>5.0718515000000002</v>
      </c>
      <c r="G1607" s="17">
        <f t="shared" si="95"/>
        <v>7.2880299999999995E-2</v>
      </c>
    </row>
    <row r="1608" spans="5:7" x14ac:dyDescent="0.25">
      <c r="E1608" s="16">
        <v>16.059999999999999</v>
      </c>
      <c r="F1608" s="15">
        <f t="shared" si="94"/>
        <v>5.0743257999999996</v>
      </c>
      <c r="G1608" s="17">
        <f t="shared" si="95"/>
        <v>7.2833160000000008E-2</v>
      </c>
    </row>
    <row r="1609" spans="5:7" x14ac:dyDescent="0.25">
      <c r="E1609" s="16">
        <v>16.07</v>
      </c>
      <c r="F1609" s="15">
        <f t="shared" si="94"/>
        <v>5.0768000999999998</v>
      </c>
      <c r="G1609" s="17">
        <f t="shared" si="95"/>
        <v>7.2786020000000007E-2</v>
      </c>
    </row>
    <row r="1610" spans="5:7" x14ac:dyDescent="0.25">
      <c r="E1610" s="16">
        <v>16.079999999999998</v>
      </c>
      <c r="F1610" s="15">
        <f t="shared" si="94"/>
        <v>5.0792743999999992</v>
      </c>
      <c r="G1610" s="17">
        <f t="shared" si="95"/>
        <v>7.2738880000000006E-2</v>
      </c>
    </row>
    <row r="1611" spans="5:7" x14ac:dyDescent="0.25">
      <c r="E1611" s="16">
        <v>16.09</v>
      </c>
      <c r="F1611" s="15">
        <f t="shared" si="94"/>
        <v>5.0817487000000003</v>
      </c>
      <c r="G1611" s="17">
        <f t="shared" si="95"/>
        <v>7.2691740000000005E-2</v>
      </c>
    </row>
    <row r="1612" spans="5:7" x14ac:dyDescent="0.25">
      <c r="E1612" s="16">
        <v>16.100000000000001</v>
      </c>
      <c r="F1612" s="15">
        <f t="shared" si="94"/>
        <v>5.0842229999999997</v>
      </c>
      <c r="G1612" s="17">
        <f t="shared" si="95"/>
        <v>7.2644600000000004E-2</v>
      </c>
    </row>
    <row r="1613" spans="5:7" x14ac:dyDescent="0.25">
      <c r="E1613" s="16">
        <v>16.11</v>
      </c>
      <c r="F1613" s="15">
        <f t="shared" si="94"/>
        <v>5.0866973</v>
      </c>
      <c r="G1613" s="17">
        <f t="shared" si="95"/>
        <v>7.2597460000000003E-2</v>
      </c>
    </row>
    <row r="1614" spans="5:7" x14ac:dyDescent="0.25">
      <c r="E1614" s="16">
        <v>16.12</v>
      </c>
      <c r="F1614" s="15">
        <f t="shared" si="94"/>
        <v>5.0891716000000002</v>
      </c>
      <c r="G1614" s="17">
        <f t="shared" si="95"/>
        <v>7.2550320000000001E-2</v>
      </c>
    </row>
    <row r="1615" spans="5:7" x14ac:dyDescent="0.25">
      <c r="E1615" s="16">
        <v>16.13</v>
      </c>
      <c r="F1615" s="15">
        <f t="shared" si="94"/>
        <v>5.0916458999999996</v>
      </c>
      <c r="G1615" s="17">
        <f t="shared" si="95"/>
        <v>7.250318E-2</v>
      </c>
    </row>
    <row r="1616" spans="5:7" x14ac:dyDescent="0.25">
      <c r="E1616" s="16">
        <v>16.14</v>
      </c>
      <c r="F1616" s="15">
        <f t="shared" si="94"/>
        <v>5.0941201999999999</v>
      </c>
      <c r="G1616" s="17">
        <f t="shared" si="95"/>
        <v>7.2456039999999999E-2</v>
      </c>
    </row>
    <row r="1617" spans="5:7" x14ac:dyDescent="0.25">
      <c r="E1617" s="16">
        <v>16.149999999999999</v>
      </c>
      <c r="F1617" s="15">
        <f t="shared" si="94"/>
        <v>5.0965945000000001</v>
      </c>
      <c r="G1617" s="17">
        <f t="shared" si="95"/>
        <v>7.2408900000000012E-2</v>
      </c>
    </row>
    <row r="1618" spans="5:7" x14ac:dyDescent="0.25">
      <c r="E1618" s="16">
        <v>16.16</v>
      </c>
      <c r="F1618" s="15">
        <f t="shared" si="94"/>
        <v>5.0990687999999995</v>
      </c>
      <c r="G1618" s="17">
        <f t="shared" si="95"/>
        <v>7.2361759999999997E-2</v>
      </c>
    </row>
    <row r="1619" spans="5:7" x14ac:dyDescent="0.25">
      <c r="E1619" s="16">
        <v>16.170000000000002</v>
      </c>
      <c r="F1619" s="15">
        <f t="shared" si="94"/>
        <v>5.1015431000000007</v>
      </c>
      <c r="G1619" s="17">
        <f t="shared" si="95"/>
        <v>7.2314619999999996E-2</v>
      </c>
    </row>
    <row r="1620" spans="5:7" x14ac:dyDescent="0.25">
      <c r="E1620" s="16">
        <v>16.18</v>
      </c>
      <c r="F1620" s="15">
        <f t="shared" si="94"/>
        <v>5.1040174</v>
      </c>
      <c r="G1620" s="17">
        <f t="shared" si="95"/>
        <v>7.2267479999999995E-2</v>
      </c>
    </row>
    <row r="1621" spans="5:7" x14ac:dyDescent="0.25">
      <c r="E1621" s="16">
        <v>16.190000000000001</v>
      </c>
      <c r="F1621" s="15">
        <f t="shared" si="94"/>
        <v>5.1064917000000003</v>
      </c>
      <c r="G1621" s="17">
        <f t="shared" si="95"/>
        <v>7.2220339999999994E-2</v>
      </c>
    </row>
    <row r="1622" spans="5:7" x14ac:dyDescent="0.25">
      <c r="E1622" s="16">
        <v>16.2</v>
      </c>
      <c r="F1622" s="15">
        <f t="shared" si="94"/>
        <v>5.1089659999999997</v>
      </c>
      <c r="G1622" s="17">
        <f t="shared" si="95"/>
        <v>7.2173200000000007E-2</v>
      </c>
    </row>
    <row r="1623" spans="5:7" x14ac:dyDescent="0.25">
      <c r="E1623" s="16">
        <v>16.21</v>
      </c>
      <c r="F1623" s="15">
        <f t="shared" si="94"/>
        <v>5.1114402999999999</v>
      </c>
      <c r="G1623" s="17">
        <f t="shared" si="95"/>
        <v>7.2126059999999992E-2</v>
      </c>
    </row>
    <row r="1624" spans="5:7" x14ac:dyDescent="0.25">
      <c r="E1624" s="16">
        <v>16.22</v>
      </c>
      <c r="F1624" s="15">
        <f t="shared" si="94"/>
        <v>5.1139145999999993</v>
      </c>
      <c r="G1624" s="17">
        <f t="shared" si="95"/>
        <v>7.2078920000000005E-2</v>
      </c>
    </row>
    <row r="1625" spans="5:7" x14ac:dyDescent="0.25">
      <c r="E1625" s="16">
        <v>16.23</v>
      </c>
      <c r="F1625" s="15">
        <f t="shared" si="94"/>
        <v>5.1163889000000005</v>
      </c>
      <c r="G1625" s="17">
        <f t="shared" si="95"/>
        <v>7.2031780000000004E-2</v>
      </c>
    </row>
    <row r="1626" spans="5:7" x14ac:dyDescent="0.25">
      <c r="E1626" s="16">
        <v>16.239999999999998</v>
      </c>
      <c r="F1626" s="15">
        <f t="shared" si="94"/>
        <v>5.1188631999999998</v>
      </c>
      <c r="G1626" s="17">
        <f t="shared" si="95"/>
        <v>7.1984640000000016E-2</v>
      </c>
    </row>
    <row r="1627" spans="5:7" x14ac:dyDescent="0.25">
      <c r="E1627" s="16">
        <v>16.25</v>
      </c>
      <c r="F1627" s="15">
        <f t="shared" si="94"/>
        <v>5.1213375000000001</v>
      </c>
      <c r="G1627" s="17">
        <f t="shared" si="95"/>
        <v>7.1937500000000001E-2</v>
      </c>
    </row>
    <row r="1628" spans="5:7" x14ac:dyDescent="0.25">
      <c r="E1628" s="16">
        <v>16.260000000000002</v>
      </c>
      <c r="F1628" s="15">
        <f t="shared" si="94"/>
        <v>5.1238118000000004</v>
      </c>
      <c r="G1628" s="17">
        <f t="shared" si="95"/>
        <v>7.189036E-2</v>
      </c>
    </row>
    <row r="1629" spans="5:7" x14ac:dyDescent="0.25">
      <c r="E1629" s="16">
        <v>16.27</v>
      </c>
      <c r="F1629" s="15">
        <f t="shared" si="94"/>
        <v>5.1262860999999997</v>
      </c>
      <c r="G1629" s="17">
        <f t="shared" si="95"/>
        <v>7.1843219999999999E-2</v>
      </c>
    </row>
    <row r="1630" spans="5:7" x14ac:dyDescent="0.25">
      <c r="E1630" s="16">
        <v>16.28</v>
      </c>
      <c r="F1630" s="15">
        <f t="shared" si="94"/>
        <v>5.1287604</v>
      </c>
      <c r="G1630" s="17">
        <f t="shared" si="95"/>
        <v>7.1796079999999998E-2</v>
      </c>
    </row>
    <row r="1631" spans="5:7" x14ac:dyDescent="0.25">
      <c r="E1631" s="16">
        <v>16.29</v>
      </c>
      <c r="F1631" s="15">
        <f t="shared" si="94"/>
        <v>5.1312346999999994</v>
      </c>
      <c r="G1631" s="17">
        <f t="shared" si="95"/>
        <v>7.1748940000000011E-2</v>
      </c>
    </row>
    <row r="1632" spans="5:7" x14ac:dyDescent="0.25">
      <c r="E1632" s="16">
        <v>16.3</v>
      </c>
      <c r="F1632" s="15">
        <f t="shared" si="94"/>
        <v>5.1337090000000005</v>
      </c>
      <c r="G1632" s="17">
        <f t="shared" si="95"/>
        <v>7.1701799999999996E-2</v>
      </c>
    </row>
    <row r="1633" spans="5:7" x14ac:dyDescent="0.25">
      <c r="E1633" s="16">
        <v>16.309999999999999</v>
      </c>
      <c r="F1633" s="15">
        <f t="shared" si="94"/>
        <v>5.1361832999999999</v>
      </c>
      <c r="G1633" s="17">
        <f t="shared" si="95"/>
        <v>7.1654660000000009E-2</v>
      </c>
    </row>
    <row r="1634" spans="5:7" x14ac:dyDescent="0.25">
      <c r="E1634" s="16">
        <v>16.32</v>
      </c>
      <c r="F1634" s="15">
        <f t="shared" si="94"/>
        <v>5.1386576000000002</v>
      </c>
      <c r="G1634" s="17">
        <f t="shared" si="95"/>
        <v>7.1607520000000008E-2</v>
      </c>
    </row>
    <row r="1635" spans="5:7" x14ac:dyDescent="0.25">
      <c r="E1635" s="16">
        <v>16.329999999999998</v>
      </c>
      <c r="F1635" s="15">
        <f t="shared" si="94"/>
        <v>5.1411318999999995</v>
      </c>
      <c r="G1635" s="17">
        <f t="shared" si="95"/>
        <v>7.1560380000000007E-2</v>
      </c>
    </row>
    <row r="1636" spans="5:7" x14ac:dyDescent="0.25">
      <c r="E1636" s="16">
        <v>16.34</v>
      </c>
      <c r="F1636" s="15">
        <f t="shared" si="94"/>
        <v>5.1436061999999998</v>
      </c>
      <c r="G1636" s="17">
        <f t="shared" si="95"/>
        <v>7.1513240000000006E-2</v>
      </c>
    </row>
    <row r="1637" spans="5:7" x14ac:dyDescent="0.25">
      <c r="E1637" s="16">
        <v>16.350000000000001</v>
      </c>
      <c r="F1637" s="15">
        <f t="shared" si="94"/>
        <v>5.1460805000000001</v>
      </c>
      <c r="G1637" s="17">
        <f t="shared" si="95"/>
        <v>7.1466100000000005E-2</v>
      </c>
    </row>
    <row r="1638" spans="5:7" x14ac:dyDescent="0.25">
      <c r="E1638" s="16">
        <v>16.36</v>
      </c>
      <c r="F1638" s="15">
        <f t="shared" si="94"/>
        <v>5.1485547999999994</v>
      </c>
      <c r="G1638" s="17">
        <f t="shared" si="95"/>
        <v>7.1418960000000004E-2</v>
      </c>
    </row>
    <row r="1639" spans="5:7" x14ac:dyDescent="0.25">
      <c r="E1639" s="16">
        <v>16.37</v>
      </c>
      <c r="F1639" s="15">
        <f t="shared" si="94"/>
        <v>5.1510291000000006</v>
      </c>
      <c r="G1639" s="17">
        <f t="shared" si="95"/>
        <v>7.1371820000000002E-2</v>
      </c>
    </row>
    <row r="1640" spans="5:7" x14ac:dyDescent="0.25">
      <c r="E1640" s="16">
        <v>16.38</v>
      </c>
      <c r="F1640" s="15">
        <f t="shared" si="94"/>
        <v>5.1535034</v>
      </c>
      <c r="G1640" s="17">
        <f t="shared" si="95"/>
        <v>7.1324680000000001E-2</v>
      </c>
    </row>
    <row r="1641" spans="5:7" x14ac:dyDescent="0.25">
      <c r="E1641" s="16">
        <v>16.39</v>
      </c>
      <c r="F1641" s="15">
        <f t="shared" si="94"/>
        <v>5.1559777000000002</v>
      </c>
      <c r="G1641" s="17">
        <f t="shared" si="95"/>
        <v>7.127754E-2</v>
      </c>
    </row>
    <row r="1642" spans="5:7" x14ac:dyDescent="0.25">
      <c r="E1642" s="16">
        <v>16.399999999999999</v>
      </c>
      <c r="F1642" s="15">
        <f t="shared" si="94"/>
        <v>5.1584519999999996</v>
      </c>
      <c r="G1642" s="17">
        <f t="shared" si="95"/>
        <v>7.1230399999999999E-2</v>
      </c>
    </row>
    <row r="1643" spans="5:7" x14ac:dyDescent="0.25">
      <c r="E1643" s="16">
        <v>16.41</v>
      </c>
      <c r="F1643" s="15">
        <f t="shared" ref="F1643:F1706" si="96">B$37+(B$38-B$37)*(($E1643-$A$37)/($A$38-$A$37))</f>
        <v>5.1609262999999999</v>
      </c>
      <c r="G1643" s="17">
        <f t="shared" ref="G1643:G1706" si="97">C$37+(C$38-C$37)*(($E1643-$A$37)/($A$38-$A$37))</f>
        <v>7.1183259999999998E-2</v>
      </c>
    </row>
    <row r="1644" spans="5:7" x14ac:dyDescent="0.25">
      <c r="E1644" s="16">
        <v>16.420000000000002</v>
      </c>
      <c r="F1644" s="15">
        <f t="shared" si="96"/>
        <v>5.1634006000000001</v>
      </c>
      <c r="G1644" s="17">
        <f t="shared" si="97"/>
        <v>7.1136119999999997E-2</v>
      </c>
    </row>
    <row r="1645" spans="5:7" x14ac:dyDescent="0.25">
      <c r="E1645" s="16">
        <v>16.43</v>
      </c>
      <c r="F1645" s="15">
        <f t="shared" si="96"/>
        <v>5.1658749000000004</v>
      </c>
      <c r="G1645" s="17">
        <f t="shared" si="97"/>
        <v>7.1088979999999996E-2</v>
      </c>
    </row>
    <row r="1646" spans="5:7" x14ac:dyDescent="0.25">
      <c r="E1646" s="16">
        <v>16.440000000000001</v>
      </c>
      <c r="F1646" s="15">
        <f t="shared" si="96"/>
        <v>5.1683491999999998</v>
      </c>
      <c r="G1646" s="17">
        <f t="shared" si="97"/>
        <v>7.1041839999999995E-2</v>
      </c>
    </row>
    <row r="1647" spans="5:7" x14ac:dyDescent="0.25">
      <c r="E1647" s="16">
        <v>16.45</v>
      </c>
      <c r="F1647" s="15">
        <f t="shared" si="96"/>
        <v>5.1708235</v>
      </c>
      <c r="G1647" s="17">
        <f t="shared" si="97"/>
        <v>7.0994700000000008E-2</v>
      </c>
    </row>
    <row r="1648" spans="5:7" x14ac:dyDescent="0.25">
      <c r="E1648" s="16">
        <v>16.46</v>
      </c>
      <c r="F1648" s="15">
        <f t="shared" si="96"/>
        <v>5.1732978000000003</v>
      </c>
      <c r="G1648" s="17">
        <f t="shared" si="97"/>
        <v>7.0947559999999993E-2</v>
      </c>
    </row>
    <row r="1649" spans="5:7" x14ac:dyDescent="0.25">
      <c r="E1649" s="16">
        <v>16.47</v>
      </c>
      <c r="F1649" s="15">
        <f t="shared" si="96"/>
        <v>5.1757720999999997</v>
      </c>
      <c r="G1649" s="17">
        <f t="shared" si="97"/>
        <v>7.0900420000000006E-2</v>
      </c>
    </row>
    <row r="1650" spans="5:7" x14ac:dyDescent="0.25">
      <c r="E1650" s="16">
        <v>16.48</v>
      </c>
      <c r="F1650" s="15">
        <f t="shared" si="96"/>
        <v>5.1782463999999999</v>
      </c>
      <c r="G1650" s="17">
        <f t="shared" si="97"/>
        <v>7.0853280000000005E-2</v>
      </c>
    </row>
    <row r="1651" spans="5:7" x14ac:dyDescent="0.25">
      <c r="E1651" s="16">
        <v>16.489999999999998</v>
      </c>
      <c r="F1651" s="15">
        <f t="shared" si="96"/>
        <v>5.1807206999999993</v>
      </c>
      <c r="G1651" s="17">
        <f t="shared" si="97"/>
        <v>7.0806140000000017E-2</v>
      </c>
    </row>
    <row r="1652" spans="5:7" x14ac:dyDescent="0.25">
      <c r="E1652" s="16">
        <v>16.5</v>
      </c>
      <c r="F1652" s="15">
        <f t="shared" si="96"/>
        <v>5.1831949999999996</v>
      </c>
      <c r="G1652" s="17">
        <f t="shared" si="97"/>
        <v>7.0759000000000002E-2</v>
      </c>
    </row>
    <row r="1653" spans="5:7" x14ac:dyDescent="0.25">
      <c r="E1653" s="16">
        <v>16.510000000000002</v>
      </c>
      <c r="F1653" s="15">
        <f t="shared" si="96"/>
        <v>5.1856693000000007</v>
      </c>
      <c r="G1653" s="17">
        <f t="shared" si="97"/>
        <v>7.0711860000000001E-2</v>
      </c>
    </row>
    <row r="1654" spans="5:7" x14ac:dyDescent="0.25">
      <c r="E1654" s="16">
        <v>16.52</v>
      </c>
      <c r="F1654" s="15">
        <f t="shared" si="96"/>
        <v>5.1881436000000001</v>
      </c>
      <c r="G1654" s="17">
        <f t="shared" si="97"/>
        <v>7.0664720000000014E-2</v>
      </c>
    </row>
    <row r="1655" spans="5:7" x14ac:dyDescent="0.25">
      <c r="E1655" s="16">
        <v>16.53</v>
      </c>
      <c r="F1655" s="15">
        <f t="shared" si="96"/>
        <v>5.1906179000000003</v>
      </c>
      <c r="G1655" s="17">
        <f t="shared" si="97"/>
        <v>7.0617579999999999E-2</v>
      </c>
    </row>
    <row r="1656" spans="5:7" x14ac:dyDescent="0.25">
      <c r="E1656" s="16">
        <v>16.54</v>
      </c>
      <c r="F1656" s="15">
        <f t="shared" si="96"/>
        <v>5.1930921999999997</v>
      </c>
      <c r="G1656" s="17">
        <f t="shared" si="97"/>
        <v>7.0570440000000012E-2</v>
      </c>
    </row>
    <row r="1657" spans="5:7" x14ac:dyDescent="0.25">
      <c r="E1657" s="16">
        <v>16.55</v>
      </c>
      <c r="F1657" s="15">
        <f t="shared" si="96"/>
        <v>5.1955665</v>
      </c>
      <c r="G1657" s="17">
        <f t="shared" si="97"/>
        <v>7.0523299999999997E-2</v>
      </c>
    </row>
    <row r="1658" spans="5:7" x14ac:dyDescent="0.25">
      <c r="E1658" s="16">
        <v>16.559999999999999</v>
      </c>
      <c r="F1658" s="15">
        <f t="shared" si="96"/>
        <v>5.1980407999999994</v>
      </c>
      <c r="G1658" s="17">
        <f t="shared" si="97"/>
        <v>7.047616000000001E-2</v>
      </c>
    </row>
    <row r="1659" spans="5:7" x14ac:dyDescent="0.25">
      <c r="E1659" s="16">
        <v>16.57</v>
      </c>
      <c r="F1659" s="15">
        <f t="shared" si="96"/>
        <v>5.2005151000000005</v>
      </c>
      <c r="G1659" s="17">
        <f t="shared" si="97"/>
        <v>7.0429020000000009E-2</v>
      </c>
    </row>
    <row r="1660" spans="5:7" x14ac:dyDescent="0.25">
      <c r="E1660" s="16">
        <v>16.579999999999998</v>
      </c>
      <c r="F1660" s="15">
        <f t="shared" si="96"/>
        <v>5.2029893999999999</v>
      </c>
      <c r="G1660" s="17">
        <f t="shared" si="97"/>
        <v>7.0381880000000008E-2</v>
      </c>
    </row>
    <row r="1661" spans="5:7" x14ac:dyDescent="0.25">
      <c r="E1661" s="16">
        <v>16.59</v>
      </c>
      <c r="F1661" s="15">
        <f t="shared" si="96"/>
        <v>5.2054637000000001</v>
      </c>
      <c r="G1661" s="17">
        <f t="shared" si="97"/>
        <v>7.0334740000000007E-2</v>
      </c>
    </row>
    <row r="1662" spans="5:7" x14ac:dyDescent="0.25">
      <c r="E1662" s="16">
        <v>16.600000000000001</v>
      </c>
      <c r="F1662" s="15">
        <f t="shared" si="96"/>
        <v>5.2079380000000004</v>
      </c>
      <c r="G1662" s="17">
        <f t="shared" si="97"/>
        <v>7.0287599999999992E-2</v>
      </c>
    </row>
    <row r="1663" spans="5:7" x14ac:dyDescent="0.25">
      <c r="E1663" s="16">
        <v>16.61</v>
      </c>
      <c r="F1663" s="15">
        <f t="shared" si="96"/>
        <v>5.2104122999999998</v>
      </c>
      <c r="G1663" s="17">
        <f t="shared" si="97"/>
        <v>7.0240460000000005E-2</v>
      </c>
    </row>
    <row r="1664" spans="5:7" x14ac:dyDescent="0.25">
      <c r="E1664" s="16">
        <v>16.62</v>
      </c>
      <c r="F1664" s="15">
        <f t="shared" si="96"/>
        <v>5.2128866</v>
      </c>
      <c r="G1664" s="17">
        <f t="shared" si="97"/>
        <v>7.0193320000000003E-2</v>
      </c>
    </row>
    <row r="1665" spans="5:7" x14ac:dyDescent="0.25">
      <c r="E1665" s="16">
        <v>16.63</v>
      </c>
      <c r="F1665" s="15">
        <f t="shared" si="96"/>
        <v>5.2153608999999994</v>
      </c>
      <c r="G1665" s="17">
        <f t="shared" si="97"/>
        <v>7.0146180000000002E-2</v>
      </c>
    </row>
    <row r="1666" spans="5:7" x14ac:dyDescent="0.25">
      <c r="E1666" s="16">
        <v>16.64</v>
      </c>
      <c r="F1666" s="15">
        <f t="shared" si="96"/>
        <v>5.2178351999999997</v>
      </c>
      <c r="G1666" s="17">
        <f t="shared" si="97"/>
        <v>7.0099040000000001E-2</v>
      </c>
    </row>
    <row r="1667" spans="5:7" x14ac:dyDescent="0.25">
      <c r="E1667" s="16">
        <v>16.649999999999999</v>
      </c>
      <c r="F1667" s="15">
        <f t="shared" si="96"/>
        <v>5.220309499999999</v>
      </c>
      <c r="G1667" s="17">
        <f t="shared" si="97"/>
        <v>7.0051900000000014E-2</v>
      </c>
    </row>
    <row r="1668" spans="5:7" x14ac:dyDescent="0.25">
      <c r="E1668" s="16">
        <v>16.66</v>
      </c>
      <c r="F1668" s="15">
        <f t="shared" si="96"/>
        <v>5.2227838000000002</v>
      </c>
      <c r="G1668" s="17">
        <f t="shared" si="97"/>
        <v>7.0004759999999999E-2</v>
      </c>
    </row>
    <row r="1669" spans="5:7" x14ac:dyDescent="0.25">
      <c r="E1669" s="16">
        <v>16.670000000000002</v>
      </c>
      <c r="F1669" s="15">
        <f t="shared" si="96"/>
        <v>5.2252581000000005</v>
      </c>
      <c r="G1669" s="17">
        <f t="shared" si="97"/>
        <v>6.9957619999999998E-2</v>
      </c>
    </row>
    <row r="1670" spans="5:7" x14ac:dyDescent="0.25">
      <c r="E1670" s="16">
        <v>16.68</v>
      </c>
      <c r="F1670" s="15">
        <f t="shared" si="96"/>
        <v>5.2277323999999998</v>
      </c>
      <c r="G1670" s="17">
        <f t="shared" si="97"/>
        <v>6.9910479999999997E-2</v>
      </c>
    </row>
    <row r="1671" spans="5:7" x14ac:dyDescent="0.25">
      <c r="E1671" s="16">
        <v>16.690000000000001</v>
      </c>
      <c r="F1671" s="15">
        <f t="shared" si="96"/>
        <v>5.2302067000000001</v>
      </c>
      <c r="G1671" s="17">
        <f t="shared" si="97"/>
        <v>6.9863339999999996E-2</v>
      </c>
    </row>
    <row r="1672" spans="5:7" x14ac:dyDescent="0.25">
      <c r="E1672" s="16">
        <v>16.7</v>
      </c>
      <c r="F1672" s="15">
        <f t="shared" si="96"/>
        <v>5.2326809999999995</v>
      </c>
      <c r="G1672" s="17">
        <f t="shared" si="97"/>
        <v>6.9816200000000009E-2</v>
      </c>
    </row>
    <row r="1673" spans="5:7" x14ac:dyDescent="0.25">
      <c r="E1673" s="16">
        <v>16.71</v>
      </c>
      <c r="F1673" s="15">
        <f t="shared" si="96"/>
        <v>5.2351552999999997</v>
      </c>
      <c r="G1673" s="17">
        <f t="shared" si="97"/>
        <v>6.9769059999999994E-2</v>
      </c>
    </row>
    <row r="1674" spans="5:7" x14ac:dyDescent="0.25">
      <c r="E1674" s="16">
        <v>16.72</v>
      </c>
      <c r="F1674" s="15">
        <f t="shared" si="96"/>
        <v>5.2376296</v>
      </c>
      <c r="G1674" s="17">
        <f t="shared" si="97"/>
        <v>6.9721920000000007E-2</v>
      </c>
    </row>
    <row r="1675" spans="5:7" x14ac:dyDescent="0.25">
      <c r="E1675" s="16">
        <v>16.73</v>
      </c>
      <c r="F1675" s="15">
        <f t="shared" si="96"/>
        <v>5.2401039000000003</v>
      </c>
      <c r="G1675" s="17">
        <f t="shared" si="97"/>
        <v>6.9674779999999992E-2</v>
      </c>
    </row>
    <row r="1676" spans="5:7" x14ac:dyDescent="0.25">
      <c r="E1676" s="16">
        <v>16.739999999999998</v>
      </c>
      <c r="F1676" s="15">
        <f t="shared" si="96"/>
        <v>5.2425781999999996</v>
      </c>
      <c r="G1676" s="17">
        <f t="shared" si="97"/>
        <v>6.9627640000000018E-2</v>
      </c>
    </row>
    <row r="1677" spans="5:7" x14ac:dyDescent="0.25">
      <c r="E1677" s="16">
        <v>16.75</v>
      </c>
      <c r="F1677" s="15">
        <f t="shared" si="96"/>
        <v>5.2450524999999999</v>
      </c>
      <c r="G1677" s="17">
        <f t="shared" si="97"/>
        <v>6.9580500000000003E-2</v>
      </c>
    </row>
    <row r="1678" spans="5:7" x14ac:dyDescent="0.25">
      <c r="E1678" s="16">
        <v>16.760000000000002</v>
      </c>
      <c r="F1678" s="15">
        <f t="shared" si="96"/>
        <v>5.2475268000000002</v>
      </c>
      <c r="G1678" s="17">
        <f t="shared" si="97"/>
        <v>6.9533359999999989E-2</v>
      </c>
    </row>
    <row r="1679" spans="5:7" x14ac:dyDescent="0.25">
      <c r="E1679" s="16">
        <v>16.77</v>
      </c>
      <c r="F1679" s="15">
        <f t="shared" si="96"/>
        <v>5.2500010999999995</v>
      </c>
      <c r="G1679" s="17">
        <f t="shared" si="97"/>
        <v>6.9486220000000015E-2</v>
      </c>
    </row>
    <row r="1680" spans="5:7" x14ac:dyDescent="0.25">
      <c r="E1680" s="16">
        <v>16.78</v>
      </c>
      <c r="F1680" s="15">
        <f t="shared" si="96"/>
        <v>5.2524753999999998</v>
      </c>
      <c r="G1680" s="17">
        <f t="shared" si="97"/>
        <v>6.9439079999999986E-2</v>
      </c>
    </row>
    <row r="1681" spans="5:7" x14ac:dyDescent="0.25">
      <c r="E1681" s="16">
        <v>16.79</v>
      </c>
      <c r="F1681" s="15">
        <f t="shared" si="96"/>
        <v>5.2549497000000001</v>
      </c>
      <c r="G1681" s="17">
        <f t="shared" si="97"/>
        <v>6.9391940000000013E-2</v>
      </c>
    </row>
    <row r="1682" spans="5:7" x14ac:dyDescent="0.25">
      <c r="E1682" s="16">
        <v>16.8</v>
      </c>
      <c r="F1682" s="15">
        <f t="shared" si="96"/>
        <v>5.2574240000000003</v>
      </c>
      <c r="G1682" s="17">
        <f t="shared" si="97"/>
        <v>6.9344799999999998E-2</v>
      </c>
    </row>
    <row r="1683" spans="5:7" x14ac:dyDescent="0.25">
      <c r="E1683" s="16">
        <v>16.809999999999999</v>
      </c>
      <c r="F1683" s="15">
        <f t="shared" si="96"/>
        <v>5.2598982999999997</v>
      </c>
      <c r="G1683" s="17">
        <f t="shared" si="97"/>
        <v>6.9297660000000011E-2</v>
      </c>
    </row>
    <row r="1684" spans="5:7" x14ac:dyDescent="0.25">
      <c r="E1684" s="16">
        <v>16.82</v>
      </c>
      <c r="F1684" s="15">
        <f t="shared" si="96"/>
        <v>5.2623726</v>
      </c>
      <c r="G1684" s="17">
        <f t="shared" si="97"/>
        <v>6.925052000000001E-2</v>
      </c>
    </row>
    <row r="1685" spans="5:7" x14ac:dyDescent="0.25">
      <c r="E1685" s="16">
        <v>16.829999999999998</v>
      </c>
      <c r="F1685" s="15">
        <f t="shared" si="96"/>
        <v>5.2648468999999993</v>
      </c>
      <c r="G1685" s="17">
        <f t="shared" si="97"/>
        <v>6.9203380000000009E-2</v>
      </c>
    </row>
    <row r="1686" spans="5:7" x14ac:dyDescent="0.25">
      <c r="E1686" s="16">
        <v>16.84</v>
      </c>
      <c r="F1686" s="15">
        <f t="shared" si="96"/>
        <v>5.2673211999999996</v>
      </c>
      <c r="G1686" s="17">
        <f t="shared" si="97"/>
        <v>6.9156240000000008E-2</v>
      </c>
    </row>
    <row r="1687" spans="5:7" x14ac:dyDescent="0.25">
      <c r="E1687" s="16">
        <v>16.850000000000001</v>
      </c>
      <c r="F1687" s="15">
        <f t="shared" si="96"/>
        <v>5.2697955000000007</v>
      </c>
      <c r="G1687" s="17">
        <f t="shared" si="97"/>
        <v>6.9109099999999993E-2</v>
      </c>
    </row>
    <row r="1688" spans="5:7" x14ac:dyDescent="0.25">
      <c r="E1688" s="16">
        <v>16.86</v>
      </c>
      <c r="F1688" s="15">
        <f t="shared" si="96"/>
        <v>5.2722698000000001</v>
      </c>
      <c r="G1688" s="17">
        <f t="shared" si="97"/>
        <v>6.9061960000000006E-2</v>
      </c>
    </row>
    <row r="1689" spans="5:7" x14ac:dyDescent="0.25">
      <c r="E1689" s="16">
        <v>16.87</v>
      </c>
      <c r="F1689" s="15">
        <f t="shared" si="96"/>
        <v>5.2747441000000004</v>
      </c>
      <c r="G1689" s="17">
        <f t="shared" si="97"/>
        <v>6.9014820000000004E-2</v>
      </c>
    </row>
    <row r="1690" spans="5:7" x14ac:dyDescent="0.25">
      <c r="E1690" s="16">
        <v>16.88</v>
      </c>
      <c r="F1690" s="15">
        <f t="shared" si="96"/>
        <v>5.2772183999999998</v>
      </c>
      <c r="G1690" s="17">
        <f t="shared" si="97"/>
        <v>6.8967680000000003E-2</v>
      </c>
    </row>
    <row r="1691" spans="5:7" x14ac:dyDescent="0.25">
      <c r="E1691" s="16">
        <v>16.89</v>
      </c>
      <c r="F1691" s="15">
        <f t="shared" si="96"/>
        <v>5.2796927</v>
      </c>
      <c r="G1691" s="17">
        <f t="shared" si="97"/>
        <v>6.8920540000000002E-2</v>
      </c>
    </row>
    <row r="1692" spans="5:7" x14ac:dyDescent="0.25">
      <c r="E1692" s="16">
        <v>16.899999999999999</v>
      </c>
      <c r="F1692" s="15">
        <f t="shared" si="96"/>
        <v>5.2821669999999994</v>
      </c>
      <c r="G1692" s="17">
        <f t="shared" si="97"/>
        <v>6.8873400000000001E-2</v>
      </c>
    </row>
    <row r="1693" spans="5:7" x14ac:dyDescent="0.25">
      <c r="E1693" s="16">
        <v>16.91</v>
      </c>
      <c r="F1693" s="15">
        <f t="shared" si="96"/>
        <v>5.2846413000000005</v>
      </c>
      <c r="G1693" s="17">
        <f t="shared" si="97"/>
        <v>6.882626E-2</v>
      </c>
    </row>
    <row r="1694" spans="5:7" x14ac:dyDescent="0.25">
      <c r="E1694" s="16">
        <v>16.920000000000002</v>
      </c>
      <c r="F1694" s="15">
        <f t="shared" si="96"/>
        <v>5.2871155999999999</v>
      </c>
      <c r="G1694" s="17">
        <f t="shared" si="97"/>
        <v>6.8779119999999999E-2</v>
      </c>
    </row>
    <row r="1695" spans="5:7" x14ac:dyDescent="0.25">
      <c r="E1695" s="16">
        <v>16.93</v>
      </c>
      <c r="F1695" s="15">
        <f t="shared" si="96"/>
        <v>5.2895898999999993</v>
      </c>
      <c r="G1695" s="17">
        <f t="shared" si="97"/>
        <v>6.8731979999999998E-2</v>
      </c>
    </row>
    <row r="1696" spans="5:7" x14ac:dyDescent="0.25">
      <c r="E1696" s="16">
        <v>16.940000000000001</v>
      </c>
      <c r="F1696" s="15">
        <f t="shared" si="96"/>
        <v>5.2920642000000004</v>
      </c>
      <c r="G1696" s="17">
        <f t="shared" si="97"/>
        <v>6.8684839999999997E-2</v>
      </c>
    </row>
    <row r="1697" spans="5:7" x14ac:dyDescent="0.25">
      <c r="E1697" s="16">
        <v>16.95</v>
      </c>
      <c r="F1697" s="15">
        <f t="shared" si="96"/>
        <v>5.2945384999999998</v>
      </c>
      <c r="G1697" s="17">
        <f t="shared" si="97"/>
        <v>6.8637699999999996E-2</v>
      </c>
    </row>
    <row r="1698" spans="5:7" x14ac:dyDescent="0.25">
      <c r="E1698" s="16">
        <v>16.96</v>
      </c>
      <c r="F1698" s="15">
        <f t="shared" si="96"/>
        <v>5.2970128000000001</v>
      </c>
      <c r="G1698" s="17">
        <f t="shared" si="97"/>
        <v>6.8590559999999995E-2</v>
      </c>
    </row>
    <row r="1699" spans="5:7" x14ac:dyDescent="0.25">
      <c r="E1699" s="16">
        <v>16.97</v>
      </c>
      <c r="F1699" s="15">
        <f t="shared" si="96"/>
        <v>5.2994870999999995</v>
      </c>
      <c r="G1699" s="17">
        <f t="shared" si="97"/>
        <v>6.8543420000000008E-2</v>
      </c>
    </row>
    <row r="1700" spans="5:7" x14ac:dyDescent="0.25">
      <c r="E1700" s="16">
        <v>16.98</v>
      </c>
      <c r="F1700" s="15">
        <f t="shared" si="96"/>
        <v>5.3019613999999997</v>
      </c>
      <c r="G1700" s="17">
        <f t="shared" si="97"/>
        <v>6.8496279999999993E-2</v>
      </c>
    </row>
    <row r="1701" spans="5:7" x14ac:dyDescent="0.25">
      <c r="E1701" s="16">
        <v>16.989999999999998</v>
      </c>
      <c r="F1701" s="15">
        <f t="shared" si="96"/>
        <v>5.3044356999999991</v>
      </c>
      <c r="G1701" s="17">
        <f t="shared" si="97"/>
        <v>6.8449140000000019E-2</v>
      </c>
    </row>
    <row r="1702" spans="5:7" x14ac:dyDescent="0.25">
      <c r="E1702" s="16">
        <v>17</v>
      </c>
      <c r="F1702" s="15">
        <f t="shared" si="96"/>
        <v>5.3069100000000002</v>
      </c>
      <c r="G1702" s="17">
        <f t="shared" si="97"/>
        <v>6.8402000000000004E-2</v>
      </c>
    </row>
    <row r="1703" spans="5:7" x14ac:dyDescent="0.25">
      <c r="E1703" s="16">
        <v>17.010000000000002</v>
      </c>
      <c r="F1703" s="15">
        <f t="shared" si="96"/>
        <v>5.3093843000000005</v>
      </c>
      <c r="G1703" s="17">
        <f t="shared" si="97"/>
        <v>6.835485999999999E-2</v>
      </c>
    </row>
    <row r="1704" spans="5:7" x14ac:dyDescent="0.25">
      <c r="E1704" s="16">
        <v>17.02</v>
      </c>
      <c r="F1704" s="15">
        <f t="shared" si="96"/>
        <v>5.3118585999999999</v>
      </c>
      <c r="G1704" s="17">
        <f t="shared" si="97"/>
        <v>6.8307720000000002E-2</v>
      </c>
    </row>
    <row r="1705" spans="5:7" x14ac:dyDescent="0.25">
      <c r="E1705" s="16">
        <v>17.03</v>
      </c>
      <c r="F1705" s="15">
        <f t="shared" si="96"/>
        <v>5.3143329000000001</v>
      </c>
      <c r="G1705" s="17">
        <f t="shared" si="97"/>
        <v>6.8260580000000001E-2</v>
      </c>
    </row>
    <row r="1706" spans="5:7" x14ac:dyDescent="0.25">
      <c r="E1706" s="16">
        <v>17.04</v>
      </c>
      <c r="F1706" s="15">
        <f t="shared" si="96"/>
        <v>5.3168071999999995</v>
      </c>
      <c r="G1706" s="17">
        <f t="shared" si="97"/>
        <v>6.8213440000000014E-2</v>
      </c>
    </row>
    <row r="1707" spans="5:7" x14ac:dyDescent="0.25">
      <c r="E1707" s="16">
        <v>17.05</v>
      </c>
      <c r="F1707" s="15">
        <f t="shared" ref="F1707:F1770" si="98">B$37+(B$38-B$37)*(($E1707-$A$37)/($A$38-$A$37))</f>
        <v>5.3192814999999998</v>
      </c>
      <c r="G1707" s="17">
        <f t="shared" ref="G1707:G1770" si="99">C$37+(C$38-C$37)*(($E1707-$A$37)/($A$38-$A$37))</f>
        <v>6.8166299999999999E-2</v>
      </c>
    </row>
    <row r="1708" spans="5:7" x14ac:dyDescent="0.25">
      <c r="E1708" s="16">
        <v>17.059999999999999</v>
      </c>
      <c r="F1708" s="15">
        <f t="shared" si="98"/>
        <v>5.3217558</v>
      </c>
      <c r="G1708" s="17">
        <f t="shared" si="99"/>
        <v>6.8119160000000012E-2</v>
      </c>
    </row>
    <row r="1709" spans="5:7" x14ac:dyDescent="0.25">
      <c r="E1709" s="16">
        <v>17.07</v>
      </c>
      <c r="F1709" s="15">
        <f t="shared" si="98"/>
        <v>5.3242301000000003</v>
      </c>
      <c r="G1709" s="17">
        <f t="shared" si="99"/>
        <v>6.8072019999999997E-2</v>
      </c>
    </row>
    <row r="1710" spans="5:7" x14ac:dyDescent="0.25">
      <c r="E1710" s="16">
        <v>17.079999999999998</v>
      </c>
      <c r="F1710" s="15">
        <f t="shared" si="98"/>
        <v>5.3267043999999997</v>
      </c>
      <c r="G1710" s="17">
        <f t="shared" si="99"/>
        <v>6.802488000000001E-2</v>
      </c>
    </row>
    <row r="1711" spans="5:7" x14ac:dyDescent="0.25">
      <c r="E1711" s="16">
        <v>17.09</v>
      </c>
      <c r="F1711" s="15">
        <f t="shared" si="98"/>
        <v>5.3291786999999999</v>
      </c>
      <c r="G1711" s="17">
        <f t="shared" si="99"/>
        <v>6.7977740000000009E-2</v>
      </c>
    </row>
    <row r="1712" spans="5:7" x14ac:dyDescent="0.25">
      <c r="E1712" s="16">
        <v>17.100000000000001</v>
      </c>
      <c r="F1712" s="15">
        <f t="shared" si="98"/>
        <v>5.3316530000000002</v>
      </c>
      <c r="G1712" s="17">
        <f t="shared" si="99"/>
        <v>6.7930599999999994E-2</v>
      </c>
    </row>
    <row r="1713" spans="5:7" x14ac:dyDescent="0.25">
      <c r="E1713" s="16">
        <v>17.11</v>
      </c>
      <c r="F1713" s="15">
        <f t="shared" si="98"/>
        <v>5.3341272999999996</v>
      </c>
      <c r="G1713" s="17">
        <f t="shared" si="99"/>
        <v>6.7883460000000007E-2</v>
      </c>
    </row>
    <row r="1714" spans="5:7" x14ac:dyDescent="0.25">
      <c r="E1714" s="16">
        <v>17.12</v>
      </c>
      <c r="F1714" s="15">
        <f t="shared" si="98"/>
        <v>5.3366015999999998</v>
      </c>
      <c r="G1714" s="17">
        <f t="shared" si="99"/>
        <v>6.7836320000000006E-2</v>
      </c>
    </row>
    <row r="1715" spans="5:7" x14ac:dyDescent="0.25">
      <c r="E1715" s="16">
        <v>17.13</v>
      </c>
      <c r="F1715" s="15">
        <f t="shared" si="98"/>
        <v>5.3390758999999992</v>
      </c>
      <c r="G1715" s="17">
        <f t="shared" si="99"/>
        <v>6.7789180000000004E-2</v>
      </c>
    </row>
    <row r="1716" spans="5:7" x14ac:dyDescent="0.25">
      <c r="E1716" s="16">
        <v>17.14</v>
      </c>
      <c r="F1716" s="15">
        <f t="shared" si="98"/>
        <v>5.3415502000000004</v>
      </c>
      <c r="G1716" s="17">
        <f t="shared" si="99"/>
        <v>6.7742040000000003E-2</v>
      </c>
    </row>
    <row r="1717" spans="5:7" x14ac:dyDescent="0.25">
      <c r="E1717" s="16">
        <v>17.149999999999999</v>
      </c>
      <c r="F1717" s="15">
        <f t="shared" si="98"/>
        <v>5.3440244999999997</v>
      </c>
      <c r="G1717" s="17">
        <f t="shared" si="99"/>
        <v>6.7694900000000002E-2</v>
      </c>
    </row>
    <row r="1718" spans="5:7" x14ac:dyDescent="0.25">
      <c r="E1718" s="16">
        <v>17.16</v>
      </c>
      <c r="F1718" s="15">
        <f t="shared" si="98"/>
        <v>5.3464988</v>
      </c>
      <c r="G1718" s="17">
        <f t="shared" si="99"/>
        <v>6.7647760000000001E-2</v>
      </c>
    </row>
    <row r="1719" spans="5:7" x14ac:dyDescent="0.25">
      <c r="E1719" s="16">
        <v>17.170000000000002</v>
      </c>
      <c r="F1719" s="15">
        <f t="shared" si="98"/>
        <v>5.3489731000000003</v>
      </c>
      <c r="G1719" s="17">
        <f t="shared" si="99"/>
        <v>6.760062E-2</v>
      </c>
    </row>
    <row r="1720" spans="5:7" x14ac:dyDescent="0.25">
      <c r="E1720" s="16">
        <v>17.18</v>
      </c>
      <c r="F1720" s="15">
        <f t="shared" si="98"/>
        <v>5.3514473999999996</v>
      </c>
      <c r="G1720" s="17">
        <f t="shared" si="99"/>
        <v>6.7553479999999999E-2</v>
      </c>
    </row>
    <row r="1721" spans="5:7" x14ac:dyDescent="0.25">
      <c r="E1721" s="16">
        <v>17.190000000000001</v>
      </c>
      <c r="F1721" s="15">
        <f t="shared" si="98"/>
        <v>5.3539216999999999</v>
      </c>
      <c r="G1721" s="17">
        <f t="shared" si="99"/>
        <v>6.7506339999999998E-2</v>
      </c>
    </row>
    <row r="1722" spans="5:7" x14ac:dyDescent="0.25">
      <c r="E1722" s="16">
        <v>17.2</v>
      </c>
      <c r="F1722" s="15">
        <f t="shared" si="98"/>
        <v>5.3563960000000002</v>
      </c>
      <c r="G1722" s="17">
        <f t="shared" si="99"/>
        <v>6.7459199999999997E-2</v>
      </c>
    </row>
    <row r="1723" spans="5:7" x14ac:dyDescent="0.25">
      <c r="E1723" s="16">
        <v>17.21</v>
      </c>
      <c r="F1723" s="15">
        <f t="shared" si="98"/>
        <v>5.3588703000000004</v>
      </c>
      <c r="G1723" s="17">
        <f t="shared" si="99"/>
        <v>6.7412059999999996E-2</v>
      </c>
    </row>
    <row r="1724" spans="5:7" x14ac:dyDescent="0.25">
      <c r="E1724" s="16">
        <v>17.22</v>
      </c>
      <c r="F1724" s="15">
        <f t="shared" si="98"/>
        <v>5.3613445999999998</v>
      </c>
      <c r="G1724" s="17">
        <f t="shared" si="99"/>
        <v>6.7364920000000009E-2</v>
      </c>
    </row>
    <row r="1725" spans="5:7" x14ac:dyDescent="0.25">
      <c r="E1725" s="16">
        <v>17.23</v>
      </c>
      <c r="F1725" s="15">
        <f t="shared" si="98"/>
        <v>5.3638189000000001</v>
      </c>
      <c r="G1725" s="17">
        <f t="shared" si="99"/>
        <v>6.7317779999999994E-2</v>
      </c>
    </row>
    <row r="1726" spans="5:7" x14ac:dyDescent="0.25">
      <c r="E1726" s="16">
        <v>17.239999999999998</v>
      </c>
      <c r="F1726" s="15">
        <f t="shared" si="98"/>
        <v>5.3662931999999994</v>
      </c>
      <c r="G1726" s="17">
        <f t="shared" si="99"/>
        <v>6.7270640000000007E-2</v>
      </c>
    </row>
    <row r="1727" spans="5:7" x14ac:dyDescent="0.25">
      <c r="E1727" s="16">
        <v>17.25</v>
      </c>
      <c r="F1727" s="15">
        <f t="shared" si="98"/>
        <v>5.3687674999999997</v>
      </c>
      <c r="G1727" s="17">
        <f t="shared" si="99"/>
        <v>6.7223500000000005E-2</v>
      </c>
    </row>
    <row r="1728" spans="5:7" x14ac:dyDescent="0.25">
      <c r="E1728" s="16">
        <v>17.260000000000002</v>
      </c>
      <c r="F1728" s="15">
        <f t="shared" si="98"/>
        <v>5.3712418</v>
      </c>
      <c r="G1728" s="17">
        <f t="shared" si="99"/>
        <v>6.7176359999999991E-2</v>
      </c>
    </row>
    <row r="1729" spans="5:7" x14ac:dyDescent="0.25">
      <c r="E1729" s="16">
        <v>17.27</v>
      </c>
      <c r="F1729" s="15">
        <f t="shared" si="98"/>
        <v>5.3737160999999993</v>
      </c>
      <c r="G1729" s="17">
        <f t="shared" si="99"/>
        <v>6.7129220000000003E-2</v>
      </c>
    </row>
    <row r="1730" spans="5:7" x14ac:dyDescent="0.25">
      <c r="E1730" s="16">
        <v>17.28</v>
      </c>
      <c r="F1730" s="15">
        <f t="shared" si="98"/>
        <v>5.3761904000000005</v>
      </c>
      <c r="G1730" s="17">
        <f t="shared" si="99"/>
        <v>6.7082079999999988E-2</v>
      </c>
    </row>
    <row r="1731" spans="5:7" x14ac:dyDescent="0.25">
      <c r="E1731" s="16">
        <v>17.29</v>
      </c>
      <c r="F1731" s="15">
        <f t="shared" si="98"/>
        <v>5.3786646999999999</v>
      </c>
      <c r="G1731" s="17">
        <f t="shared" si="99"/>
        <v>6.7034940000000015E-2</v>
      </c>
    </row>
    <row r="1732" spans="5:7" x14ac:dyDescent="0.25">
      <c r="E1732" s="16">
        <v>17.3</v>
      </c>
      <c r="F1732" s="15">
        <f t="shared" si="98"/>
        <v>5.3811390000000001</v>
      </c>
      <c r="G1732" s="17">
        <f t="shared" si="99"/>
        <v>6.69878E-2</v>
      </c>
    </row>
    <row r="1733" spans="5:7" x14ac:dyDescent="0.25">
      <c r="E1733" s="16">
        <v>17.309999999999999</v>
      </c>
      <c r="F1733" s="15">
        <f t="shared" si="98"/>
        <v>5.3836132999999995</v>
      </c>
      <c r="G1733" s="17">
        <f t="shared" si="99"/>
        <v>6.6940660000000013E-2</v>
      </c>
    </row>
    <row r="1734" spans="5:7" x14ac:dyDescent="0.25">
      <c r="E1734" s="16">
        <v>17.32</v>
      </c>
      <c r="F1734" s="15">
        <f t="shared" si="98"/>
        <v>5.3860875999999998</v>
      </c>
      <c r="G1734" s="17">
        <f t="shared" si="99"/>
        <v>6.6893520000000012E-2</v>
      </c>
    </row>
    <row r="1735" spans="5:7" x14ac:dyDescent="0.25">
      <c r="E1735" s="16">
        <v>17.329999999999998</v>
      </c>
      <c r="F1735" s="15">
        <f t="shared" si="98"/>
        <v>5.3885618999999991</v>
      </c>
      <c r="G1735" s="17">
        <f t="shared" si="99"/>
        <v>6.6846380000000011E-2</v>
      </c>
    </row>
    <row r="1736" spans="5:7" x14ac:dyDescent="0.25">
      <c r="E1736" s="16">
        <v>17.34</v>
      </c>
      <c r="F1736" s="15">
        <f t="shared" si="98"/>
        <v>5.3910362000000003</v>
      </c>
      <c r="G1736" s="17">
        <f t="shared" si="99"/>
        <v>6.679924000000001E-2</v>
      </c>
    </row>
    <row r="1737" spans="5:7" x14ac:dyDescent="0.25">
      <c r="E1737" s="16">
        <v>17.350000000000001</v>
      </c>
      <c r="F1737" s="15">
        <f t="shared" si="98"/>
        <v>5.3935104999999997</v>
      </c>
      <c r="G1737" s="17">
        <f t="shared" si="99"/>
        <v>6.6752100000000009E-2</v>
      </c>
    </row>
    <row r="1738" spans="5:7" x14ac:dyDescent="0.25">
      <c r="E1738" s="16">
        <v>17.36</v>
      </c>
      <c r="F1738" s="15">
        <f t="shared" si="98"/>
        <v>5.3959847999999999</v>
      </c>
      <c r="G1738" s="17">
        <f t="shared" si="99"/>
        <v>6.6704960000000008E-2</v>
      </c>
    </row>
    <row r="1739" spans="5:7" x14ac:dyDescent="0.25">
      <c r="E1739" s="16">
        <v>17.37</v>
      </c>
      <c r="F1739" s="15">
        <f t="shared" si="98"/>
        <v>5.3984591000000002</v>
      </c>
      <c r="G1739" s="17">
        <f t="shared" si="99"/>
        <v>6.6657820000000007E-2</v>
      </c>
    </row>
    <row r="1740" spans="5:7" x14ac:dyDescent="0.25">
      <c r="E1740" s="16">
        <v>17.38</v>
      </c>
      <c r="F1740" s="15">
        <f t="shared" si="98"/>
        <v>5.4009333999999996</v>
      </c>
      <c r="G1740" s="17">
        <f t="shared" si="99"/>
        <v>6.6610680000000005E-2</v>
      </c>
    </row>
    <row r="1741" spans="5:7" x14ac:dyDescent="0.25">
      <c r="E1741" s="16">
        <v>17.39</v>
      </c>
      <c r="F1741" s="15">
        <f t="shared" si="98"/>
        <v>5.4034077000000007</v>
      </c>
      <c r="G1741" s="17">
        <f t="shared" si="99"/>
        <v>6.6563540000000004E-2</v>
      </c>
    </row>
    <row r="1742" spans="5:7" x14ac:dyDescent="0.25">
      <c r="E1742" s="16">
        <v>17.399999999999999</v>
      </c>
      <c r="F1742" s="15">
        <f t="shared" si="98"/>
        <v>5.4058820000000001</v>
      </c>
      <c r="G1742" s="17">
        <f t="shared" si="99"/>
        <v>6.6516400000000003E-2</v>
      </c>
    </row>
    <row r="1743" spans="5:7" x14ac:dyDescent="0.25">
      <c r="E1743" s="16">
        <v>17.41</v>
      </c>
      <c r="F1743" s="15">
        <f t="shared" si="98"/>
        <v>5.4083562999999995</v>
      </c>
      <c r="G1743" s="17">
        <f t="shared" si="99"/>
        <v>6.6469260000000002E-2</v>
      </c>
    </row>
    <row r="1744" spans="5:7" x14ac:dyDescent="0.25">
      <c r="E1744" s="16">
        <v>17.420000000000002</v>
      </c>
      <c r="F1744" s="15">
        <f t="shared" si="98"/>
        <v>5.4108306000000006</v>
      </c>
      <c r="G1744" s="17">
        <f t="shared" si="99"/>
        <v>6.6422120000000001E-2</v>
      </c>
    </row>
    <row r="1745" spans="5:7" x14ac:dyDescent="0.25">
      <c r="E1745" s="16">
        <v>17.43</v>
      </c>
      <c r="F1745" s="15">
        <f t="shared" si="98"/>
        <v>5.4133049</v>
      </c>
      <c r="G1745" s="17">
        <f t="shared" si="99"/>
        <v>6.637498E-2</v>
      </c>
    </row>
    <row r="1746" spans="5:7" x14ac:dyDescent="0.25">
      <c r="E1746" s="16">
        <v>17.440000000000001</v>
      </c>
      <c r="F1746" s="15">
        <f t="shared" si="98"/>
        <v>5.4157792000000002</v>
      </c>
      <c r="G1746" s="17">
        <f t="shared" si="99"/>
        <v>6.6327839999999999E-2</v>
      </c>
    </row>
    <row r="1747" spans="5:7" x14ac:dyDescent="0.25">
      <c r="E1747" s="16">
        <v>17.45</v>
      </c>
      <c r="F1747" s="15">
        <f t="shared" si="98"/>
        <v>5.4182534999999996</v>
      </c>
      <c r="G1747" s="17">
        <f t="shared" si="99"/>
        <v>6.6280700000000012E-2</v>
      </c>
    </row>
    <row r="1748" spans="5:7" x14ac:dyDescent="0.25">
      <c r="E1748" s="16">
        <v>17.46</v>
      </c>
      <c r="F1748" s="15">
        <f t="shared" si="98"/>
        <v>5.4207277999999999</v>
      </c>
      <c r="G1748" s="17">
        <f t="shared" si="99"/>
        <v>6.6233559999999997E-2</v>
      </c>
    </row>
    <row r="1749" spans="5:7" x14ac:dyDescent="0.25">
      <c r="E1749" s="16">
        <v>17.47</v>
      </c>
      <c r="F1749" s="15">
        <f t="shared" si="98"/>
        <v>5.4232020999999992</v>
      </c>
      <c r="G1749" s="17">
        <f t="shared" si="99"/>
        <v>6.618642000000001E-2</v>
      </c>
    </row>
    <row r="1750" spans="5:7" x14ac:dyDescent="0.25">
      <c r="E1750" s="16">
        <v>17.48</v>
      </c>
      <c r="F1750" s="15">
        <f t="shared" si="98"/>
        <v>5.4256764000000004</v>
      </c>
      <c r="G1750" s="17">
        <f t="shared" si="99"/>
        <v>6.6139279999999995E-2</v>
      </c>
    </row>
    <row r="1751" spans="5:7" x14ac:dyDescent="0.25">
      <c r="E1751" s="16">
        <v>17.489999999999998</v>
      </c>
      <c r="F1751" s="15">
        <f t="shared" si="98"/>
        <v>5.4281506999999998</v>
      </c>
      <c r="G1751" s="17">
        <f t="shared" si="99"/>
        <v>6.6092140000000008E-2</v>
      </c>
    </row>
    <row r="1752" spans="5:7" x14ac:dyDescent="0.25">
      <c r="E1752" s="16">
        <v>17.5</v>
      </c>
      <c r="F1752" s="15">
        <f t="shared" si="98"/>
        <v>5.430625</v>
      </c>
      <c r="G1752" s="17">
        <f t="shared" si="99"/>
        <v>6.6045000000000006E-2</v>
      </c>
    </row>
    <row r="1753" spans="5:7" x14ac:dyDescent="0.25">
      <c r="E1753" s="16">
        <v>17.510000000000002</v>
      </c>
      <c r="F1753" s="15">
        <f t="shared" si="98"/>
        <v>5.4330993000000003</v>
      </c>
      <c r="G1753" s="17">
        <f t="shared" si="99"/>
        <v>6.5997859999999992E-2</v>
      </c>
    </row>
    <row r="1754" spans="5:7" x14ac:dyDescent="0.25">
      <c r="E1754" s="16">
        <v>17.52</v>
      </c>
      <c r="F1754" s="15">
        <f t="shared" si="98"/>
        <v>5.4355735999999997</v>
      </c>
      <c r="G1754" s="17">
        <f t="shared" si="99"/>
        <v>6.5950720000000004E-2</v>
      </c>
    </row>
    <row r="1755" spans="5:7" x14ac:dyDescent="0.25">
      <c r="E1755" s="16">
        <v>17.53</v>
      </c>
      <c r="F1755" s="15">
        <f t="shared" si="98"/>
        <v>5.4380478999999999</v>
      </c>
      <c r="G1755" s="17">
        <f t="shared" si="99"/>
        <v>6.5903579999999989E-2</v>
      </c>
    </row>
    <row r="1756" spans="5:7" x14ac:dyDescent="0.25">
      <c r="E1756" s="16">
        <v>17.54</v>
      </c>
      <c r="F1756" s="15">
        <f t="shared" si="98"/>
        <v>5.4405222000000002</v>
      </c>
      <c r="G1756" s="17">
        <f t="shared" si="99"/>
        <v>6.5856440000000016E-2</v>
      </c>
    </row>
    <row r="1757" spans="5:7" x14ac:dyDescent="0.25">
      <c r="E1757" s="16">
        <v>17.55</v>
      </c>
      <c r="F1757" s="15">
        <f t="shared" si="98"/>
        <v>5.4429965000000005</v>
      </c>
      <c r="G1757" s="17">
        <f t="shared" si="99"/>
        <v>6.5809299999999987E-2</v>
      </c>
    </row>
    <row r="1758" spans="5:7" x14ac:dyDescent="0.25">
      <c r="E1758" s="16">
        <v>17.559999999999999</v>
      </c>
      <c r="F1758" s="15">
        <f t="shared" si="98"/>
        <v>5.4454707999999998</v>
      </c>
      <c r="G1758" s="17">
        <f t="shared" si="99"/>
        <v>6.5762160000000014E-2</v>
      </c>
    </row>
    <row r="1759" spans="5:7" x14ac:dyDescent="0.25">
      <c r="E1759" s="16">
        <v>17.57</v>
      </c>
      <c r="F1759" s="15">
        <f t="shared" si="98"/>
        <v>5.4479451000000001</v>
      </c>
      <c r="G1759" s="17">
        <f t="shared" si="99"/>
        <v>6.5715020000000013E-2</v>
      </c>
    </row>
    <row r="1760" spans="5:7" x14ac:dyDescent="0.25">
      <c r="E1760" s="16">
        <v>17.579999999999998</v>
      </c>
      <c r="F1760" s="15">
        <f t="shared" si="98"/>
        <v>5.4504193999999995</v>
      </c>
      <c r="G1760" s="17">
        <f t="shared" si="99"/>
        <v>6.5667880000000012E-2</v>
      </c>
    </row>
    <row r="1761" spans="5:7" x14ac:dyDescent="0.25">
      <c r="E1761" s="16">
        <v>17.59</v>
      </c>
      <c r="F1761" s="15">
        <f t="shared" si="98"/>
        <v>5.4528936999999997</v>
      </c>
      <c r="G1761" s="17">
        <f t="shared" si="99"/>
        <v>6.5620740000000011E-2</v>
      </c>
    </row>
    <row r="1762" spans="5:7" x14ac:dyDescent="0.25">
      <c r="E1762" s="16">
        <v>17.600000000000001</v>
      </c>
      <c r="F1762" s="15">
        <f t="shared" si="98"/>
        <v>5.455368</v>
      </c>
      <c r="G1762" s="17">
        <f t="shared" si="99"/>
        <v>6.5573599999999996E-2</v>
      </c>
    </row>
    <row r="1763" spans="5:7" x14ac:dyDescent="0.25">
      <c r="E1763" s="16">
        <v>17.61</v>
      </c>
      <c r="F1763" s="15">
        <f t="shared" si="98"/>
        <v>5.4578422999999994</v>
      </c>
      <c r="G1763" s="17">
        <f t="shared" si="99"/>
        <v>6.5526460000000009E-2</v>
      </c>
    </row>
    <row r="1764" spans="5:7" x14ac:dyDescent="0.25">
      <c r="E1764" s="16">
        <v>17.62</v>
      </c>
      <c r="F1764" s="15">
        <f t="shared" si="98"/>
        <v>5.4603166000000005</v>
      </c>
      <c r="G1764" s="17">
        <f t="shared" si="99"/>
        <v>6.5479320000000008E-2</v>
      </c>
    </row>
    <row r="1765" spans="5:7" x14ac:dyDescent="0.25">
      <c r="E1765" s="16">
        <v>17.63</v>
      </c>
      <c r="F1765" s="15">
        <f t="shared" si="98"/>
        <v>5.4627908999999999</v>
      </c>
      <c r="G1765" s="17">
        <f t="shared" si="99"/>
        <v>6.5432180000000006E-2</v>
      </c>
    </row>
    <row r="1766" spans="5:7" x14ac:dyDescent="0.25">
      <c r="E1766" s="16">
        <v>17.64</v>
      </c>
      <c r="F1766" s="15">
        <f t="shared" si="98"/>
        <v>5.4652652000000002</v>
      </c>
      <c r="G1766" s="17">
        <f t="shared" si="99"/>
        <v>6.5385040000000005E-2</v>
      </c>
    </row>
    <row r="1767" spans="5:7" x14ac:dyDescent="0.25">
      <c r="E1767" s="16">
        <v>17.649999999999999</v>
      </c>
      <c r="F1767" s="15">
        <f t="shared" si="98"/>
        <v>5.4677394999999995</v>
      </c>
      <c r="G1767" s="17">
        <f t="shared" si="99"/>
        <v>6.5337900000000004E-2</v>
      </c>
    </row>
    <row r="1768" spans="5:7" x14ac:dyDescent="0.25">
      <c r="E1768" s="16">
        <v>17.66</v>
      </c>
      <c r="F1768" s="15">
        <f t="shared" si="98"/>
        <v>5.4702137999999998</v>
      </c>
      <c r="G1768" s="17">
        <f t="shared" si="99"/>
        <v>6.5290760000000003E-2</v>
      </c>
    </row>
    <row r="1769" spans="5:7" x14ac:dyDescent="0.25">
      <c r="E1769" s="16">
        <v>17.670000000000002</v>
      </c>
      <c r="F1769" s="15">
        <f t="shared" si="98"/>
        <v>5.4726881000000001</v>
      </c>
      <c r="G1769" s="17">
        <f t="shared" si="99"/>
        <v>6.5243620000000002E-2</v>
      </c>
    </row>
    <row r="1770" spans="5:7" x14ac:dyDescent="0.25">
      <c r="E1770" s="16">
        <v>17.68</v>
      </c>
      <c r="F1770" s="15">
        <f t="shared" si="98"/>
        <v>5.4751624000000003</v>
      </c>
      <c r="G1770" s="17">
        <f t="shared" si="99"/>
        <v>6.5196480000000001E-2</v>
      </c>
    </row>
    <row r="1771" spans="5:7" x14ac:dyDescent="0.25">
      <c r="E1771" s="16">
        <v>17.690000000000001</v>
      </c>
      <c r="F1771" s="15">
        <f t="shared" ref="F1771:F1834" si="100">B$37+(B$38-B$37)*(($E1771-$A$37)/($A$38-$A$37))</f>
        <v>5.4776366999999997</v>
      </c>
      <c r="G1771" s="17">
        <f t="shared" ref="G1771:G1834" si="101">C$37+(C$38-C$37)*(($E1771-$A$37)/($A$38-$A$37))</f>
        <v>6.514934E-2</v>
      </c>
    </row>
    <row r="1772" spans="5:7" x14ac:dyDescent="0.25">
      <c r="E1772" s="16">
        <v>17.7</v>
      </c>
      <c r="F1772" s="15">
        <f t="shared" si="100"/>
        <v>5.480111</v>
      </c>
      <c r="G1772" s="17">
        <f t="shared" si="101"/>
        <v>6.5102199999999999E-2</v>
      </c>
    </row>
    <row r="1773" spans="5:7" x14ac:dyDescent="0.25">
      <c r="E1773" s="16">
        <v>17.71</v>
      </c>
      <c r="F1773" s="15">
        <f t="shared" si="100"/>
        <v>5.4825853000000002</v>
      </c>
      <c r="G1773" s="17">
        <f t="shared" si="101"/>
        <v>6.5055059999999998E-2</v>
      </c>
    </row>
    <row r="1774" spans="5:7" x14ac:dyDescent="0.25">
      <c r="E1774" s="16">
        <v>17.72</v>
      </c>
      <c r="F1774" s="15">
        <f t="shared" si="100"/>
        <v>5.4850595999999996</v>
      </c>
      <c r="G1774" s="17">
        <f t="shared" si="101"/>
        <v>6.5007920000000011E-2</v>
      </c>
    </row>
    <row r="1775" spans="5:7" x14ac:dyDescent="0.25">
      <c r="E1775" s="16">
        <v>17.73</v>
      </c>
      <c r="F1775" s="15">
        <f t="shared" si="100"/>
        <v>5.4875338999999999</v>
      </c>
      <c r="G1775" s="17">
        <f t="shared" si="101"/>
        <v>6.4960779999999996E-2</v>
      </c>
    </row>
    <row r="1776" spans="5:7" x14ac:dyDescent="0.25">
      <c r="E1776" s="16">
        <v>17.739999999999998</v>
      </c>
      <c r="F1776" s="15">
        <f t="shared" si="100"/>
        <v>5.4900081999999992</v>
      </c>
      <c r="G1776" s="17">
        <f t="shared" si="101"/>
        <v>6.4913640000000022E-2</v>
      </c>
    </row>
    <row r="1777" spans="5:7" x14ac:dyDescent="0.25">
      <c r="E1777" s="16">
        <v>17.75</v>
      </c>
      <c r="F1777" s="15">
        <f t="shared" si="100"/>
        <v>5.4924824999999995</v>
      </c>
      <c r="G1777" s="17">
        <f t="shared" si="101"/>
        <v>6.4866499999999994E-2</v>
      </c>
    </row>
    <row r="1778" spans="5:7" x14ac:dyDescent="0.25">
      <c r="E1778" s="16">
        <v>17.760000000000002</v>
      </c>
      <c r="F1778" s="15">
        <f t="shared" si="100"/>
        <v>5.4949568000000006</v>
      </c>
      <c r="G1778" s="17">
        <f t="shared" si="101"/>
        <v>6.4819359999999993E-2</v>
      </c>
    </row>
    <row r="1779" spans="5:7" x14ac:dyDescent="0.25">
      <c r="E1779" s="16">
        <v>17.77</v>
      </c>
      <c r="F1779" s="15">
        <f t="shared" si="100"/>
        <v>5.4974311</v>
      </c>
      <c r="G1779" s="17">
        <f t="shared" si="101"/>
        <v>6.4772220000000005E-2</v>
      </c>
    </row>
    <row r="1780" spans="5:7" x14ac:dyDescent="0.25">
      <c r="E1780" s="16">
        <v>17.78</v>
      </c>
      <c r="F1780" s="15">
        <f t="shared" si="100"/>
        <v>5.4999054000000003</v>
      </c>
      <c r="G1780" s="17">
        <f t="shared" si="101"/>
        <v>6.472507999999999E-2</v>
      </c>
    </row>
    <row r="1781" spans="5:7" x14ac:dyDescent="0.25">
      <c r="E1781" s="16">
        <v>17.79</v>
      </c>
      <c r="F1781" s="15">
        <f t="shared" si="100"/>
        <v>5.5023796999999997</v>
      </c>
      <c r="G1781" s="17">
        <f t="shared" si="101"/>
        <v>6.4677940000000017E-2</v>
      </c>
    </row>
    <row r="1782" spans="5:7" x14ac:dyDescent="0.25">
      <c r="E1782" s="16">
        <v>17.8</v>
      </c>
      <c r="F1782" s="15">
        <f t="shared" si="100"/>
        <v>5.5048539999999999</v>
      </c>
      <c r="G1782" s="17">
        <f t="shared" si="101"/>
        <v>6.4630800000000002E-2</v>
      </c>
    </row>
    <row r="1783" spans="5:7" x14ac:dyDescent="0.25">
      <c r="E1783" s="16">
        <v>17.809999999999999</v>
      </c>
      <c r="F1783" s="15">
        <f t="shared" si="100"/>
        <v>5.5073282999999993</v>
      </c>
      <c r="G1783" s="17">
        <f t="shared" si="101"/>
        <v>6.4583660000000015E-2</v>
      </c>
    </row>
    <row r="1784" spans="5:7" x14ac:dyDescent="0.25">
      <c r="E1784" s="16">
        <v>17.82</v>
      </c>
      <c r="F1784" s="15">
        <f t="shared" si="100"/>
        <v>5.5098026000000004</v>
      </c>
      <c r="G1784" s="17">
        <f t="shared" si="101"/>
        <v>6.453652E-2</v>
      </c>
    </row>
    <row r="1785" spans="5:7" x14ac:dyDescent="0.25">
      <c r="E1785" s="16">
        <v>17.829999999999998</v>
      </c>
      <c r="F1785" s="15">
        <f t="shared" si="100"/>
        <v>5.5122768999999998</v>
      </c>
      <c r="G1785" s="17">
        <f t="shared" si="101"/>
        <v>6.4489380000000013E-2</v>
      </c>
    </row>
    <row r="1786" spans="5:7" x14ac:dyDescent="0.25">
      <c r="E1786" s="16">
        <v>17.84</v>
      </c>
      <c r="F1786" s="15">
        <f t="shared" si="100"/>
        <v>5.5147512000000001</v>
      </c>
      <c r="G1786" s="17">
        <f t="shared" si="101"/>
        <v>6.4442240000000012E-2</v>
      </c>
    </row>
    <row r="1787" spans="5:7" x14ac:dyDescent="0.25">
      <c r="E1787" s="16">
        <v>17.850000000000001</v>
      </c>
      <c r="F1787" s="15">
        <f t="shared" si="100"/>
        <v>5.5172255000000003</v>
      </c>
      <c r="G1787" s="17">
        <f t="shared" si="101"/>
        <v>6.4395099999999997E-2</v>
      </c>
    </row>
    <row r="1788" spans="5:7" x14ac:dyDescent="0.25">
      <c r="E1788" s="16">
        <v>17.86</v>
      </c>
      <c r="F1788" s="15">
        <f t="shared" si="100"/>
        <v>5.5196997999999997</v>
      </c>
      <c r="G1788" s="17">
        <f t="shared" si="101"/>
        <v>6.434796000000001E-2</v>
      </c>
    </row>
    <row r="1789" spans="5:7" x14ac:dyDescent="0.25">
      <c r="E1789" s="16">
        <v>17.87</v>
      </c>
      <c r="F1789" s="15">
        <f t="shared" si="100"/>
        <v>5.5221741</v>
      </c>
      <c r="G1789" s="17">
        <f t="shared" si="101"/>
        <v>6.4300819999999995E-2</v>
      </c>
    </row>
    <row r="1790" spans="5:7" x14ac:dyDescent="0.25">
      <c r="E1790" s="16">
        <v>17.88</v>
      </c>
      <c r="F1790" s="15">
        <f t="shared" si="100"/>
        <v>5.5246484000000002</v>
      </c>
      <c r="G1790" s="17">
        <f t="shared" si="101"/>
        <v>6.4253680000000007E-2</v>
      </c>
    </row>
    <row r="1791" spans="5:7" x14ac:dyDescent="0.25">
      <c r="E1791" s="16">
        <v>17.89</v>
      </c>
      <c r="F1791" s="15">
        <f t="shared" si="100"/>
        <v>5.5271226999999996</v>
      </c>
      <c r="G1791" s="17">
        <f t="shared" si="101"/>
        <v>6.4206540000000006E-2</v>
      </c>
    </row>
    <row r="1792" spans="5:7" x14ac:dyDescent="0.25">
      <c r="E1792" s="16">
        <v>17.899999999999999</v>
      </c>
      <c r="F1792" s="15">
        <f t="shared" si="100"/>
        <v>5.529596999999999</v>
      </c>
      <c r="G1792" s="17">
        <f t="shared" si="101"/>
        <v>6.4159400000000005E-2</v>
      </c>
    </row>
    <row r="1793" spans="5:7" x14ac:dyDescent="0.25">
      <c r="E1793" s="16">
        <v>17.91</v>
      </c>
      <c r="F1793" s="15">
        <f t="shared" si="100"/>
        <v>5.5320713000000001</v>
      </c>
      <c r="G1793" s="17">
        <f t="shared" si="101"/>
        <v>6.4112260000000004E-2</v>
      </c>
    </row>
    <row r="1794" spans="5:7" x14ac:dyDescent="0.25">
      <c r="E1794" s="16">
        <v>17.920000000000002</v>
      </c>
      <c r="F1794" s="15">
        <f t="shared" si="100"/>
        <v>5.5345456000000004</v>
      </c>
      <c r="G1794" s="17">
        <f t="shared" si="101"/>
        <v>6.4065120000000003E-2</v>
      </c>
    </row>
    <row r="1795" spans="5:7" x14ac:dyDescent="0.25">
      <c r="E1795" s="16">
        <v>17.93</v>
      </c>
      <c r="F1795" s="15">
        <f t="shared" si="100"/>
        <v>5.5370198999999998</v>
      </c>
      <c r="G1795" s="17">
        <f t="shared" si="101"/>
        <v>6.4017980000000002E-2</v>
      </c>
    </row>
    <row r="1796" spans="5:7" x14ac:dyDescent="0.25">
      <c r="E1796" s="16">
        <v>17.940000000000001</v>
      </c>
      <c r="F1796" s="15">
        <f t="shared" si="100"/>
        <v>5.5394942</v>
      </c>
      <c r="G1796" s="17">
        <f t="shared" si="101"/>
        <v>6.3970840000000001E-2</v>
      </c>
    </row>
    <row r="1797" spans="5:7" x14ac:dyDescent="0.25">
      <c r="E1797" s="16">
        <v>17.95</v>
      </c>
      <c r="F1797" s="15">
        <f t="shared" si="100"/>
        <v>5.5419684999999994</v>
      </c>
      <c r="G1797" s="17">
        <f t="shared" si="101"/>
        <v>6.39237E-2</v>
      </c>
    </row>
    <row r="1798" spans="5:7" x14ac:dyDescent="0.25">
      <c r="E1798" s="16">
        <v>17.96</v>
      </c>
      <c r="F1798" s="15">
        <f t="shared" si="100"/>
        <v>5.5444428000000006</v>
      </c>
      <c r="G1798" s="17">
        <f t="shared" si="101"/>
        <v>6.3876559999999999E-2</v>
      </c>
    </row>
    <row r="1799" spans="5:7" x14ac:dyDescent="0.25">
      <c r="E1799" s="16">
        <v>17.97</v>
      </c>
      <c r="F1799" s="15">
        <f t="shared" si="100"/>
        <v>5.5469170999999999</v>
      </c>
      <c r="G1799" s="17">
        <f t="shared" si="101"/>
        <v>6.3829419999999998E-2</v>
      </c>
    </row>
    <row r="1800" spans="5:7" x14ac:dyDescent="0.25">
      <c r="E1800" s="16">
        <v>17.98</v>
      </c>
      <c r="F1800" s="15">
        <f t="shared" si="100"/>
        <v>5.5493914000000002</v>
      </c>
      <c r="G1800" s="17">
        <f t="shared" si="101"/>
        <v>6.3782279999999997E-2</v>
      </c>
    </row>
    <row r="1801" spans="5:7" x14ac:dyDescent="0.25">
      <c r="E1801" s="16">
        <v>17.989999999999998</v>
      </c>
      <c r="F1801" s="15">
        <f t="shared" si="100"/>
        <v>5.5518656999999996</v>
      </c>
      <c r="G1801" s="17">
        <f t="shared" si="101"/>
        <v>6.373514000000001E-2</v>
      </c>
    </row>
    <row r="1802" spans="5:7" x14ac:dyDescent="0.25">
      <c r="E1802" s="16">
        <v>18</v>
      </c>
      <c r="F1802" s="15">
        <f t="shared" si="100"/>
        <v>5.5543399999999998</v>
      </c>
      <c r="G1802" s="17">
        <f t="shared" si="101"/>
        <v>6.3687999999999995E-2</v>
      </c>
    </row>
    <row r="1803" spans="5:7" x14ac:dyDescent="0.25">
      <c r="E1803" s="16">
        <v>18.010000000000002</v>
      </c>
      <c r="F1803" s="15">
        <f t="shared" si="100"/>
        <v>5.5568143000000001</v>
      </c>
      <c r="G1803" s="17">
        <f t="shared" si="101"/>
        <v>6.3640859999999994E-2</v>
      </c>
    </row>
    <row r="1804" spans="5:7" x14ac:dyDescent="0.25">
      <c r="E1804" s="16">
        <v>18.02</v>
      </c>
      <c r="F1804" s="15">
        <f t="shared" si="100"/>
        <v>5.5592885999999995</v>
      </c>
      <c r="G1804" s="17">
        <f t="shared" si="101"/>
        <v>6.3593720000000006E-2</v>
      </c>
    </row>
    <row r="1805" spans="5:7" x14ac:dyDescent="0.25">
      <c r="E1805" s="16">
        <v>18.03</v>
      </c>
      <c r="F1805" s="15">
        <f t="shared" si="100"/>
        <v>5.5617629000000006</v>
      </c>
      <c r="G1805" s="17">
        <f t="shared" si="101"/>
        <v>6.3546579999999991E-2</v>
      </c>
    </row>
    <row r="1806" spans="5:7" x14ac:dyDescent="0.25">
      <c r="E1806" s="16">
        <v>18.04</v>
      </c>
      <c r="F1806" s="15">
        <f t="shared" si="100"/>
        <v>5.5642372</v>
      </c>
      <c r="G1806" s="17">
        <f t="shared" si="101"/>
        <v>6.3499440000000004E-2</v>
      </c>
    </row>
    <row r="1807" spans="5:7" x14ac:dyDescent="0.25">
      <c r="E1807" s="16">
        <v>18.05</v>
      </c>
      <c r="F1807" s="15">
        <f t="shared" si="100"/>
        <v>5.5667115000000003</v>
      </c>
      <c r="G1807" s="17">
        <f t="shared" si="101"/>
        <v>6.3452300000000003E-2</v>
      </c>
    </row>
    <row r="1808" spans="5:7" x14ac:dyDescent="0.25">
      <c r="E1808" s="16">
        <v>18.059999999999999</v>
      </c>
      <c r="F1808" s="15">
        <f t="shared" si="100"/>
        <v>5.5691857999999996</v>
      </c>
      <c r="G1808" s="17">
        <f t="shared" si="101"/>
        <v>6.3405160000000016E-2</v>
      </c>
    </row>
    <row r="1809" spans="5:7" x14ac:dyDescent="0.25">
      <c r="E1809" s="16">
        <v>18.07</v>
      </c>
      <c r="F1809" s="15">
        <f t="shared" si="100"/>
        <v>5.5716600999999999</v>
      </c>
      <c r="G1809" s="17">
        <f t="shared" si="101"/>
        <v>6.3358020000000001E-2</v>
      </c>
    </row>
    <row r="1810" spans="5:7" x14ac:dyDescent="0.25">
      <c r="E1810" s="16">
        <v>18.079999999999998</v>
      </c>
      <c r="F1810" s="15">
        <f t="shared" si="100"/>
        <v>5.5741343999999993</v>
      </c>
      <c r="G1810" s="17">
        <f t="shared" si="101"/>
        <v>6.3310880000000014E-2</v>
      </c>
    </row>
    <row r="1811" spans="5:7" x14ac:dyDescent="0.25">
      <c r="E1811" s="16">
        <v>18.09</v>
      </c>
      <c r="F1811" s="15">
        <f t="shared" si="100"/>
        <v>5.5766086999999995</v>
      </c>
      <c r="G1811" s="17">
        <f t="shared" si="101"/>
        <v>6.3263740000000013E-2</v>
      </c>
    </row>
    <row r="1812" spans="5:7" x14ac:dyDescent="0.25">
      <c r="E1812" s="16">
        <v>18.100000000000001</v>
      </c>
      <c r="F1812" s="15">
        <f t="shared" si="100"/>
        <v>5.5790830000000007</v>
      </c>
      <c r="G1812" s="17">
        <f t="shared" si="101"/>
        <v>6.3216599999999998E-2</v>
      </c>
    </row>
    <row r="1813" spans="5:7" x14ac:dyDescent="0.25">
      <c r="E1813" s="16">
        <v>18.11</v>
      </c>
      <c r="F1813" s="15">
        <f t="shared" si="100"/>
        <v>5.5815573000000001</v>
      </c>
      <c r="G1813" s="17">
        <f t="shared" si="101"/>
        <v>6.3169460000000011E-2</v>
      </c>
    </row>
    <row r="1814" spans="5:7" x14ac:dyDescent="0.25">
      <c r="E1814" s="16">
        <v>18.12</v>
      </c>
      <c r="F1814" s="15">
        <f t="shared" si="100"/>
        <v>5.5840315999999994</v>
      </c>
      <c r="G1814" s="17">
        <f t="shared" si="101"/>
        <v>6.312232000000001E-2</v>
      </c>
    </row>
    <row r="1815" spans="5:7" x14ac:dyDescent="0.25">
      <c r="E1815" s="16">
        <v>18.13</v>
      </c>
      <c r="F1815" s="15">
        <f t="shared" si="100"/>
        <v>5.5865058999999997</v>
      </c>
      <c r="G1815" s="17">
        <f t="shared" si="101"/>
        <v>6.3075180000000008E-2</v>
      </c>
    </row>
    <row r="1816" spans="5:7" x14ac:dyDescent="0.25">
      <c r="E1816" s="16">
        <v>18.14</v>
      </c>
      <c r="F1816" s="15">
        <f t="shared" si="100"/>
        <v>5.5889802</v>
      </c>
      <c r="G1816" s="17">
        <f t="shared" si="101"/>
        <v>6.3028040000000007E-2</v>
      </c>
    </row>
    <row r="1817" spans="5:7" x14ac:dyDescent="0.25">
      <c r="E1817" s="16">
        <v>18.149999999999999</v>
      </c>
      <c r="F1817" s="15">
        <f t="shared" si="100"/>
        <v>5.5914544999999993</v>
      </c>
      <c r="G1817" s="17">
        <f t="shared" si="101"/>
        <v>6.2980900000000006E-2</v>
      </c>
    </row>
    <row r="1818" spans="5:7" x14ac:dyDescent="0.25">
      <c r="E1818" s="16">
        <v>18.16</v>
      </c>
      <c r="F1818" s="15">
        <f t="shared" si="100"/>
        <v>5.5939288000000005</v>
      </c>
      <c r="G1818" s="17">
        <f t="shared" si="101"/>
        <v>6.2933760000000005E-2</v>
      </c>
    </row>
    <row r="1819" spans="5:7" x14ac:dyDescent="0.25">
      <c r="E1819" s="16">
        <v>18.170000000000002</v>
      </c>
      <c r="F1819" s="15">
        <f t="shared" si="100"/>
        <v>5.5964030999999999</v>
      </c>
      <c r="G1819" s="17">
        <f t="shared" si="101"/>
        <v>6.2886620000000004E-2</v>
      </c>
    </row>
    <row r="1820" spans="5:7" x14ac:dyDescent="0.25">
      <c r="E1820" s="16">
        <v>18.18</v>
      </c>
      <c r="F1820" s="15">
        <f t="shared" si="100"/>
        <v>5.5988773999999992</v>
      </c>
      <c r="G1820" s="17">
        <f t="shared" si="101"/>
        <v>6.2839480000000003E-2</v>
      </c>
    </row>
    <row r="1821" spans="5:7" x14ac:dyDescent="0.25">
      <c r="E1821" s="16">
        <v>18.190000000000001</v>
      </c>
      <c r="F1821" s="15">
        <f t="shared" si="100"/>
        <v>5.6013517000000004</v>
      </c>
      <c r="G1821" s="17">
        <f t="shared" si="101"/>
        <v>6.2792340000000002E-2</v>
      </c>
    </row>
    <row r="1822" spans="5:7" x14ac:dyDescent="0.25">
      <c r="E1822" s="16">
        <v>18.2</v>
      </c>
      <c r="F1822" s="15">
        <f t="shared" si="100"/>
        <v>5.6038259999999998</v>
      </c>
      <c r="G1822" s="17">
        <f t="shared" si="101"/>
        <v>6.2745200000000001E-2</v>
      </c>
    </row>
    <row r="1823" spans="5:7" x14ac:dyDescent="0.25">
      <c r="E1823" s="16">
        <v>18.21</v>
      </c>
      <c r="F1823" s="15">
        <f t="shared" si="100"/>
        <v>5.6063003</v>
      </c>
      <c r="G1823" s="17">
        <f t="shared" si="101"/>
        <v>6.269806E-2</v>
      </c>
    </row>
    <row r="1824" spans="5:7" x14ac:dyDescent="0.25">
      <c r="E1824" s="16">
        <v>18.22</v>
      </c>
      <c r="F1824" s="15">
        <f t="shared" si="100"/>
        <v>5.6087745999999994</v>
      </c>
      <c r="G1824" s="17">
        <f t="shared" si="101"/>
        <v>6.2650920000000013E-2</v>
      </c>
    </row>
    <row r="1825" spans="5:7" x14ac:dyDescent="0.25">
      <c r="E1825" s="16">
        <v>18.23</v>
      </c>
      <c r="F1825" s="15">
        <f t="shared" si="100"/>
        <v>5.6112488999999997</v>
      </c>
      <c r="G1825" s="17">
        <f t="shared" si="101"/>
        <v>6.2603779999999998E-2</v>
      </c>
    </row>
    <row r="1826" spans="5:7" x14ac:dyDescent="0.25">
      <c r="E1826" s="16">
        <v>18.239999999999998</v>
      </c>
      <c r="F1826" s="15">
        <f t="shared" si="100"/>
        <v>5.613723199999999</v>
      </c>
      <c r="G1826" s="17">
        <f t="shared" si="101"/>
        <v>6.2556640000000011E-2</v>
      </c>
    </row>
    <row r="1827" spans="5:7" x14ac:dyDescent="0.25">
      <c r="E1827" s="16">
        <v>18.25</v>
      </c>
      <c r="F1827" s="15">
        <f t="shared" si="100"/>
        <v>5.6161975000000002</v>
      </c>
      <c r="G1827" s="17">
        <f t="shared" si="101"/>
        <v>6.2509499999999996E-2</v>
      </c>
    </row>
    <row r="1828" spans="5:7" x14ac:dyDescent="0.25">
      <c r="E1828" s="16">
        <v>18.260000000000002</v>
      </c>
      <c r="F1828" s="15">
        <f t="shared" si="100"/>
        <v>5.6186718000000004</v>
      </c>
      <c r="G1828" s="17">
        <f t="shared" si="101"/>
        <v>6.2462359999999995E-2</v>
      </c>
    </row>
    <row r="1829" spans="5:7" x14ac:dyDescent="0.25">
      <c r="E1829" s="16">
        <v>18.27</v>
      </c>
      <c r="F1829" s="15">
        <f t="shared" si="100"/>
        <v>5.6211460999999998</v>
      </c>
      <c r="G1829" s="17">
        <f t="shared" si="101"/>
        <v>6.2415220000000007E-2</v>
      </c>
    </row>
    <row r="1830" spans="5:7" x14ac:dyDescent="0.25">
      <c r="E1830" s="16">
        <v>18.28</v>
      </c>
      <c r="F1830" s="15">
        <f t="shared" si="100"/>
        <v>5.6236204000000001</v>
      </c>
      <c r="G1830" s="17">
        <f t="shared" si="101"/>
        <v>6.2368079999999999E-2</v>
      </c>
    </row>
    <row r="1831" spans="5:7" x14ac:dyDescent="0.25">
      <c r="E1831" s="16">
        <v>18.29</v>
      </c>
      <c r="F1831" s="15">
        <f t="shared" si="100"/>
        <v>5.6260946999999994</v>
      </c>
      <c r="G1831" s="17">
        <f t="shared" si="101"/>
        <v>6.2320940000000005E-2</v>
      </c>
    </row>
    <row r="1832" spans="5:7" x14ac:dyDescent="0.25">
      <c r="E1832" s="16">
        <v>18.3</v>
      </c>
      <c r="F1832" s="15">
        <f t="shared" si="100"/>
        <v>5.6285690000000006</v>
      </c>
      <c r="G1832" s="17">
        <f t="shared" si="101"/>
        <v>6.2273799999999997E-2</v>
      </c>
    </row>
    <row r="1833" spans="5:7" x14ac:dyDescent="0.25">
      <c r="E1833" s="16">
        <v>18.309999999999999</v>
      </c>
      <c r="F1833" s="15">
        <f t="shared" si="100"/>
        <v>5.6310433</v>
      </c>
      <c r="G1833" s="17">
        <f t="shared" si="101"/>
        <v>6.222666000000001E-2</v>
      </c>
    </row>
    <row r="1834" spans="5:7" x14ac:dyDescent="0.25">
      <c r="E1834" s="16">
        <v>18.32</v>
      </c>
      <c r="F1834" s="15">
        <f t="shared" si="100"/>
        <v>5.6335176000000002</v>
      </c>
      <c r="G1834" s="17">
        <f t="shared" si="101"/>
        <v>6.2179520000000002E-2</v>
      </c>
    </row>
    <row r="1835" spans="5:7" x14ac:dyDescent="0.25">
      <c r="E1835" s="16">
        <v>18.329999999999998</v>
      </c>
      <c r="F1835" s="15">
        <f t="shared" ref="F1835:F1898" si="102">B$37+(B$38-B$37)*(($E1835-$A$37)/($A$38-$A$37))</f>
        <v>5.6359918999999996</v>
      </c>
      <c r="G1835" s="17">
        <f t="shared" ref="G1835:G1898" si="103">C$37+(C$38-C$37)*(($E1835-$A$37)/($A$38-$A$37))</f>
        <v>6.2132380000000008E-2</v>
      </c>
    </row>
    <row r="1836" spans="5:7" x14ac:dyDescent="0.25">
      <c r="E1836" s="16">
        <v>18.34</v>
      </c>
      <c r="F1836" s="15">
        <f t="shared" si="102"/>
        <v>5.6384661999999999</v>
      </c>
      <c r="G1836" s="17">
        <f t="shared" si="103"/>
        <v>6.2085240000000007E-2</v>
      </c>
    </row>
    <row r="1837" spans="5:7" x14ac:dyDescent="0.25">
      <c r="E1837" s="16">
        <v>18.350000000000001</v>
      </c>
      <c r="F1837" s="15">
        <f t="shared" si="102"/>
        <v>5.640940500000001</v>
      </c>
      <c r="G1837" s="17">
        <f t="shared" si="103"/>
        <v>6.2038099999999992E-2</v>
      </c>
    </row>
    <row r="1838" spans="5:7" x14ac:dyDescent="0.25">
      <c r="E1838" s="16">
        <v>18.36</v>
      </c>
      <c r="F1838" s="15">
        <f t="shared" si="102"/>
        <v>5.6434148000000004</v>
      </c>
      <c r="G1838" s="17">
        <f t="shared" si="103"/>
        <v>6.1990960000000005E-2</v>
      </c>
    </row>
    <row r="1839" spans="5:7" x14ac:dyDescent="0.25">
      <c r="E1839" s="16">
        <v>18.37</v>
      </c>
      <c r="F1839" s="15">
        <f t="shared" si="102"/>
        <v>5.6458890999999998</v>
      </c>
      <c r="G1839" s="17">
        <f t="shared" si="103"/>
        <v>6.1943819999999997E-2</v>
      </c>
    </row>
    <row r="1840" spans="5:7" x14ac:dyDescent="0.25">
      <c r="E1840" s="16">
        <v>18.38</v>
      </c>
      <c r="F1840" s="15">
        <f t="shared" si="102"/>
        <v>5.6483633999999991</v>
      </c>
      <c r="G1840" s="17">
        <f t="shared" si="103"/>
        <v>6.1896680000000009E-2</v>
      </c>
    </row>
    <row r="1841" spans="5:7" x14ac:dyDescent="0.25">
      <c r="E1841" s="16">
        <v>18.39</v>
      </c>
      <c r="F1841" s="15">
        <f t="shared" si="102"/>
        <v>5.6508377000000003</v>
      </c>
      <c r="G1841" s="17">
        <f t="shared" si="103"/>
        <v>6.1849540000000001E-2</v>
      </c>
    </row>
    <row r="1842" spans="5:7" x14ac:dyDescent="0.25">
      <c r="E1842" s="16">
        <v>18.399999999999999</v>
      </c>
      <c r="F1842" s="15">
        <f t="shared" si="102"/>
        <v>5.6533119999999997</v>
      </c>
      <c r="G1842" s="17">
        <f t="shared" si="103"/>
        <v>6.1802400000000007E-2</v>
      </c>
    </row>
    <row r="1843" spans="5:7" x14ac:dyDescent="0.25">
      <c r="E1843" s="16">
        <v>18.41</v>
      </c>
      <c r="F1843" s="15">
        <f t="shared" si="102"/>
        <v>5.6557862999999999</v>
      </c>
      <c r="G1843" s="17">
        <f t="shared" si="103"/>
        <v>6.1755260000000006E-2</v>
      </c>
    </row>
    <row r="1844" spans="5:7" x14ac:dyDescent="0.25">
      <c r="E1844" s="16">
        <v>18.420000000000002</v>
      </c>
      <c r="F1844" s="15">
        <f t="shared" si="102"/>
        <v>5.6582606000000002</v>
      </c>
      <c r="G1844" s="17">
        <f t="shared" si="103"/>
        <v>6.1708119999999991E-2</v>
      </c>
    </row>
    <row r="1845" spans="5:7" x14ac:dyDescent="0.25">
      <c r="E1845" s="16">
        <v>18.43</v>
      </c>
      <c r="F1845" s="15">
        <f t="shared" si="102"/>
        <v>5.6607348999999996</v>
      </c>
      <c r="G1845" s="17">
        <f t="shared" si="103"/>
        <v>6.1660980000000004E-2</v>
      </c>
    </row>
    <row r="1846" spans="5:7" x14ac:dyDescent="0.25">
      <c r="E1846" s="16">
        <v>18.440000000000001</v>
      </c>
      <c r="F1846" s="15">
        <f t="shared" si="102"/>
        <v>5.6632092000000007</v>
      </c>
      <c r="G1846" s="17">
        <f t="shared" si="103"/>
        <v>6.1613839999999996E-2</v>
      </c>
    </row>
    <row r="1847" spans="5:7" x14ac:dyDescent="0.25">
      <c r="E1847" s="16">
        <v>18.45</v>
      </c>
      <c r="F1847" s="15">
        <f t="shared" si="102"/>
        <v>5.6656835000000001</v>
      </c>
      <c r="G1847" s="17">
        <f t="shared" si="103"/>
        <v>6.1566700000000002E-2</v>
      </c>
    </row>
    <row r="1848" spans="5:7" x14ac:dyDescent="0.25">
      <c r="E1848" s="16">
        <v>18.46</v>
      </c>
      <c r="F1848" s="15">
        <f t="shared" si="102"/>
        <v>5.6681577999999995</v>
      </c>
      <c r="G1848" s="17">
        <f t="shared" si="103"/>
        <v>6.1519560000000001E-2</v>
      </c>
    </row>
    <row r="1849" spans="5:7" x14ac:dyDescent="0.25">
      <c r="E1849" s="16">
        <v>18.47</v>
      </c>
      <c r="F1849" s="15">
        <f t="shared" si="102"/>
        <v>5.6706320999999997</v>
      </c>
      <c r="G1849" s="17">
        <f t="shared" si="103"/>
        <v>6.1472420000000007E-2</v>
      </c>
    </row>
    <row r="1850" spans="5:7" x14ac:dyDescent="0.25">
      <c r="E1850" s="16">
        <v>18.48</v>
      </c>
      <c r="F1850" s="15">
        <f t="shared" si="102"/>
        <v>5.6731064</v>
      </c>
      <c r="G1850" s="17">
        <f t="shared" si="103"/>
        <v>6.1425279999999999E-2</v>
      </c>
    </row>
    <row r="1851" spans="5:7" x14ac:dyDescent="0.25">
      <c r="E1851" s="16">
        <v>18.489999999999998</v>
      </c>
      <c r="F1851" s="15">
        <f t="shared" si="102"/>
        <v>5.6755806999999994</v>
      </c>
      <c r="G1851" s="17">
        <f t="shared" si="103"/>
        <v>6.1378140000000012E-2</v>
      </c>
    </row>
    <row r="1852" spans="5:7" x14ac:dyDescent="0.25">
      <c r="E1852" s="16">
        <v>18.5</v>
      </c>
      <c r="F1852" s="15">
        <f t="shared" si="102"/>
        <v>5.6780550000000005</v>
      </c>
      <c r="G1852" s="17">
        <f t="shared" si="103"/>
        <v>6.1331000000000004E-2</v>
      </c>
    </row>
    <row r="1853" spans="5:7" x14ac:dyDescent="0.25">
      <c r="E1853" s="16">
        <v>18.510000000000002</v>
      </c>
      <c r="F1853" s="15">
        <f t="shared" si="102"/>
        <v>5.6805292999999999</v>
      </c>
      <c r="G1853" s="17">
        <f t="shared" si="103"/>
        <v>6.1283859999999996E-2</v>
      </c>
    </row>
    <row r="1854" spans="5:7" x14ac:dyDescent="0.25">
      <c r="E1854" s="16">
        <v>18.52</v>
      </c>
      <c r="F1854" s="15">
        <f t="shared" si="102"/>
        <v>5.6830035999999993</v>
      </c>
      <c r="G1854" s="17">
        <f t="shared" si="103"/>
        <v>6.1236720000000001E-2</v>
      </c>
    </row>
    <row r="1855" spans="5:7" x14ac:dyDescent="0.25">
      <c r="E1855" s="16">
        <v>18.53</v>
      </c>
      <c r="F1855" s="15">
        <f t="shared" si="102"/>
        <v>5.6854779000000004</v>
      </c>
      <c r="G1855" s="17">
        <f t="shared" si="103"/>
        <v>6.118958E-2</v>
      </c>
    </row>
    <row r="1856" spans="5:7" x14ac:dyDescent="0.25">
      <c r="E1856" s="16">
        <v>18.54</v>
      </c>
      <c r="F1856" s="15">
        <f t="shared" si="102"/>
        <v>5.6879521999999998</v>
      </c>
      <c r="G1856" s="17">
        <f t="shared" si="103"/>
        <v>6.1142440000000006E-2</v>
      </c>
    </row>
    <row r="1857" spans="5:7" x14ac:dyDescent="0.25">
      <c r="E1857" s="16">
        <v>18.55</v>
      </c>
      <c r="F1857" s="15">
        <f t="shared" si="102"/>
        <v>5.6904265000000001</v>
      </c>
      <c r="G1857" s="17">
        <f t="shared" si="103"/>
        <v>6.1095299999999998E-2</v>
      </c>
    </row>
    <row r="1858" spans="5:7" x14ac:dyDescent="0.25">
      <c r="E1858" s="16">
        <v>18.559999999999999</v>
      </c>
      <c r="F1858" s="15">
        <f t="shared" si="102"/>
        <v>5.6929007999999994</v>
      </c>
      <c r="G1858" s="17">
        <f t="shared" si="103"/>
        <v>6.1048160000000011E-2</v>
      </c>
    </row>
    <row r="1859" spans="5:7" x14ac:dyDescent="0.25">
      <c r="E1859" s="16">
        <v>18.57</v>
      </c>
      <c r="F1859" s="15">
        <f t="shared" si="102"/>
        <v>5.6953750999999997</v>
      </c>
      <c r="G1859" s="17">
        <f t="shared" si="103"/>
        <v>6.1001020000000003E-2</v>
      </c>
    </row>
    <row r="1860" spans="5:7" x14ac:dyDescent="0.25">
      <c r="E1860" s="16">
        <v>18.579999999999998</v>
      </c>
      <c r="F1860" s="15">
        <f t="shared" si="102"/>
        <v>5.6978493999999991</v>
      </c>
      <c r="G1860" s="17">
        <f t="shared" si="103"/>
        <v>6.0953880000000009E-2</v>
      </c>
    </row>
    <row r="1861" spans="5:7" x14ac:dyDescent="0.25">
      <c r="E1861" s="16">
        <v>18.59</v>
      </c>
      <c r="F1861" s="15">
        <f t="shared" si="102"/>
        <v>5.7003237000000002</v>
      </c>
      <c r="G1861" s="17">
        <f t="shared" si="103"/>
        <v>6.0906740000000001E-2</v>
      </c>
    </row>
    <row r="1862" spans="5:7" x14ac:dyDescent="0.25">
      <c r="E1862" s="16">
        <v>18.600000000000001</v>
      </c>
      <c r="F1862" s="15">
        <f t="shared" si="102"/>
        <v>5.7027979999999996</v>
      </c>
      <c r="G1862" s="17">
        <f t="shared" si="103"/>
        <v>6.08596E-2</v>
      </c>
    </row>
    <row r="1863" spans="5:7" x14ac:dyDescent="0.25">
      <c r="E1863" s="16">
        <v>18.61</v>
      </c>
      <c r="F1863" s="15">
        <f t="shared" si="102"/>
        <v>5.7052722999999999</v>
      </c>
      <c r="G1863" s="17">
        <f t="shared" si="103"/>
        <v>6.0812460000000006E-2</v>
      </c>
    </row>
    <row r="1864" spans="5:7" x14ac:dyDescent="0.25">
      <c r="E1864" s="16">
        <v>18.62</v>
      </c>
      <c r="F1864" s="15">
        <f t="shared" si="102"/>
        <v>5.7077466000000001</v>
      </c>
      <c r="G1864" s="17">
        <f t="shared" si="103"/>
        <v>6.0765319999999998E-2</v>
      </c>
    </row>
    <row r="1865" spans="5:7" x14ac:dyDescent="0.25">
      <c r="E1865" s="16">
        <v>18.63</v>
      </c>
      <c r="F1865" s="15">
        <f t="shared" si="102"/>
        <v>5.7102208999999995</v>
      </c>
      <c r="G1865" s="17">
        <f t="shared" si="103"/>
        <v>6.071818000000001E-2</v>
      </c>
    </row>
    <row r="1866" spans="5:7" x14ac:dyDescent="0.25">
      <c r="E1866" s="16">
        <v>18.64</v>
      </c>
      <c r="F1866" s="15">
        <f t="shared" si="102"/>
        <v>5.7126952000000006</v>
      </c>
      <c r="G1866" s="17">
        <f t="shared" si="103"/>
        <v>6.0671039999999996E-2</v>
      </c>
    </row>
    <row r="1867" spans="5:7" x14ac:dyDescent="0.25">
      <c r="E1867" s="16">
        <v>18.649999999999999</v>
      </c>
      <c r="F1867" s="15">
        <f t="shared" si="102"/>
        <v>5.7151695</v>
      </c>
      <c r="G1867" s="17">
        <f t="shared" si="103"/>
        <v>6.0623900000000008E-2</v>
      </c>
    </row>
    <row r="1868" spans="5:7" x14ac:dyDescent="0.25">
      <c r="E1868" s="16">
        <v>18.66</v>
      </c>
      <c r="F1868" s="15">
        <f t="shared" si="102"/>
        <v>5.7176437999999994</v>
      </c>
      <c r="G1868" s="17">
        <f t="shared" si="103"/>
        <v>6.057676E-2</v>
      </c>
    </row>
    <row r="1869" spans="5:7" x14ac:dyDescent="0.25">
      <c r="E1869" s="16">
        <v>18.670000000000002</v>
      </c>
      <c r="F1869" s="15">
        <f t="shared" si="102"/>
        <v>5.7201181000000005</v>
      </c>
      <c r="G1869" s="17">
        <f t="shared" si="103"/>
        <v>6.0529619999999992E-2</v>
      </c>
    </row>
    <row r="1870" spans="5:7" x14ac:dyDescent="0.25">
      <c r="E1870" s="16">
        <v>18.68</v>
      </c>
      <c r="F1870" s="15">
        <f t="shared" si="102"/>
        <v>5.7225923999999999</v>
      </c>
      <c r="G1870" s="17">
        <f t="shared" si="103"/>
        <v>6.0482480000000005E-2</v>
      </c>
    </row>
    <row r="1871" spans="5:7" x14ac:dyDescent="0.25">
      <c r="E1871" s="16">
        <v>18.690000000000001</v>
      </c>
      <c r="F1871" s="15">
        <f t="shared" si="102"/>
        <v>5.7250667000000002</v>
      </c>
      <c r="G1871" s="17">
        <f t="shared" si="103"/>
        <v>6.0435339999999997E-2</v>
      </c>
    </row>
    <row r="1872" spans="5:7" x14ac:dyDescent="0.25">
      <c r="E1872" s="16">
        <v>18.7</v>
      </c>
      <c r="F1872" s="15">
        <f t="shared" si="102"/>
        <v>5.7275409999999995</v>
      </c>
      <c r="G1872" s="17">
        <f t="shared" si="103"/>
        <v>6.038820000000001E-2</v>
      </c>
    </row>
    <row r="1873" spans="5:7" x14ac:dyDescent="0.25">
      <c r="E1873" s="16">
        <v>18.71</v>
      </c>
      <c r="F1873" s="15">
        <f t="shared" si="102"/>
        <v>5.7300152999999998</v>
      </c>
      <c r="G1873" s="17">
        <f t="shared" si="103"/>
        <v>6.0341059999999995E-2</v>
      </c>
    </row>
    <row r="1874" spans="5:7" x14ac:dyDescent="0.25">
      <c r="E1874" s="16">
        <v>18.72</v>
      </c>
      <c r="F1874" s="15">
        <f t="shared" si="102"/>
        <v>5.7324895999999992</v>
      </c>
      <c r="G1874" s="17">
        <f t="shared" si="103"/>
        <v>6.0293920000000008E-2</v>
      </c>
    </row>
    <row r="1875" spans="5:7" x14ac:dyDescent="0.25">
      <c r="E1875" s="16">
        <v>18.73</v>
      </c>
      <c r="F1875" s="15">
        <f t="shared" si="102"/>
        <v>5.7349639000000003</v>
      </c>
      <c r="G1875" s="17">
        <f t="shared" si="103"/>
        <v>6.024678E-2</v>
      </c>
    </row>
    <row r="1876" spans="5:7" x14ac:dyDescent="0.25">
      <c r="E1876" s="16">
        <v>18.739999999999998</v>
      </c>
      <c r="F1876" s="15">
        <f t="shared" si="102"/>
        <v>5.7374381999999997</v>
      </c>
      <c r="G1876" s="17">
        <f t="shared" si="103"/>
        <v>6.0199640000000006E-2</v>
      </c>
    </row>
    <row r="1877" spans="5:7" x14ac:dyDescent="0.25">
      <c r="E1877" s="16">
        <v>18.75</v>
      </c>
      <c r="F1877" s="15">
        <f t="shared" si="102"/>
        <v>5.7399125</v>
      </c>
      <c r="G1877" s="17">
        <f t="shared" si="103"/>
        <v>6.0152500000000005E-2</v>
      </c>
    </row>
    <row r="1878" spans="5:7" x14ac:dyDescent="0.25">
      <c r="E1878" s="16">
        <v>18.760000000000002</v>
      </c>
      <c r="F1878" s="15">
        <f t="shared" si="102"/>
        <v>5.7423868000000002</v>
      </c>
      <c r="G1878" s="17">
        <f t="shared" si="103"/>
        <v>6.0105359999999997E-2</v>
      </c>
    </row>
    <row r="1879" spans="5:7" x14ac:dyDescent="0.25">
      <c r="E1879" s="16">
        <v>18.77</v>
      </c>
      <c r="F1879" s="15">
        <f t="shared" si="102"/>
        <v>5.7448610999999996</v>
      </c>
      <c r="G1879" s="17">
        <f t="shared" si="103"/>
        <v>6.0058220000000002E-2</v>
      </c>
    </row>
    <row r="1880" spans="5:7" x14ac:dyDescent="0.25">
      <c r="E1880" s="16">
        <v>18.78</v>
      </c>
      <c r="F1880" s="15">
        <f t="shared" si="102"/>
        <v>5.7473354000000008</v>
      </c>
      <c r="G1880" s="17">
        <f t="shared" si="103"/>
        <v>6.0011079999999994E-2</v>
      </c>
    </row>
    <row r="1881" spans="5:7" x14ac:dyDescent="0.25">
      <c r="E1881" s="16">
        <v>18.79</v>
      </c>
      <c r="F1881" s="15">
        <f t="shared" si="102"/>
        <v>5.7498097000000001</v>
      </c>
      <c r="G1881" s="17">
        <f t="shared" si="103"/>
        <v>5.9963940000000007E-2</v>
      </c>
    </row>
    <row r="1882" spans="5:7" x14ac:dyDescent="0.25">
      <c r="E1882" s="16">
        <v>18.8</v>
      </c>
      <c r="F1882" s="15">
        <f t="shared" si="102"/>
        <v>5.7522840000000004</v>
      </c>
      <c r="G1882" s="17">
        <f t="shared" si="103"/>
        <v>5.9916799999999999E-2</v>
      </c>
    </row>
    <row r="1883" spans="5:7" x14ac:dyDescent="0.25">
      <c r="E1883" s="16">
        <v>18.809999999999999</v>
      </c>
      <c r="F1883" s="15">
        <f t="shared" si="102"/>
        <v>5.7547582999999998</v>
      </c>
      <c r="G1883" s="17">
        <f t="shared" si="103"/>
        <v>5.9869660000000005E-2</v>
      </c>
    </row>
    <row r="1884" spans="5:7" x14ac:dyDescent="0.25">
      <c r="E1884" s="16">
        <v>18.82</v>
      </c>
      <c r="F1884" s="15">
        <f t="shared" si="102"/>
        <v>5.7572326</v>
      </c>
      <c r="G1884" s="17">
        <f t="shared" si="103"/>
        <v>5.9822520000000004E-2</v>
      </c>
    </row>
    <row r="1885" spans="5:7" x14ac:dyDescent="0.25">
      <c r="E1885" s="16">
        <v>18.829999999999998</v>
      </c>
      <c r="F1885" s="15">
        <f t="shared" si="102"/>
        <v>5.7597068999999994</v>
      </c>
      <c r="G1885" s="17">
        <f t="shared" si="103"/>
        <v>5.977538000000001E-2</v>
      </c>
    </row>
    <row r="1886" spans="5:7" x14ac:dyDescent="0.25">
      <c r="E1886" s="16">
        <v>18.84</v>
      </c>
      <c r="F1886" s="15">
        <f t="shared" si="102"/>
        <v>5.7621812000000006</v>
      </c>
      <c r="G1886" s="17">
        <f t="shared" si="103"/>
        <v>5.9728240000000002E-2</v>
      </c>
    </row>
    <row r="1887" spans="5:7" x14ac:dyDescent="0.25">
      <c r="E1887" s="16">
        <v>18.850000000000001</v>
      </c>
      <c r="F1887" s="15">
        <f t="shared" si="102"/>
        <v>5.7646554999999999</v>
      </c>
      <c r="G1887" s="17">
        <f t="shared" si="103"/>
        <v>5.9681099999999994E-2</v>
      </c>
    </row>
    <row r="1888" spans="5:7" x14ac:dyDescent="0.25">
      <c r="E1888" s="16">
        <v>18.86</v>
      </c>
      <c r="F1888" s="15">
        <f t="shared" si="102"/>
        <v>5.7671297999999993</v>
      </c>
      <c r="G1888" s="17">
        <f t="shared" si="103"/>
        <v>5.9633960000000007E-2</v>
      </c>
    </row>
    <row r="1889" spans="5:7" x14ac:dyDescent="0.25">
      <c r="E1889" s="16">
        <v>18.87</v>
      </c>
      <c r="F1889" s="15">
        <f t="shared" si="102"/>
        <v>5.7696041000000005</v>
      </c>
      <c r="G1889" s="17">
        <f t="shared" si="103"/>
        <v>5.9586819999999999E-2</v>
      </c>
    </row>
    <row r="1890" spans="5:7" x14ac:dyDescent="0.25">
      <c r="E1890" s="16">
        <v>18.88</v>
      </c>
      <c r="F1890" s="15">
        <f t="shared" si="102"/>
        <v>5.7720783999999998</v>
      </c>
      <c r="G1890" s="17">
        <f t="shared" si="103"/>
        <v>5.9539680000000005E-2</v>
      </c>
    </row>
    <row r="1891" spans="5:7" x14ac:dyDescent="0.25">
      <c r="E1891" s="16">
        <v>18.89</v>
      </c>
      <c r="F1891" s="15">
        <f t="shared" si="102"/>
        <v>5.7745527000000001</v>
      </c>
      <c r="G1891" s="17">
        <f t="shared" si="103"/>
        <v>5.9492540000000003E-2</v>
      </c>
    </row>
    <row r="1892" spans="5:7" x14ac:dyDescent="0.25">
      <c r="E1892" s="16">
        <v>18.899999999999999</v>
      </c>
      <c r="F1892" s="15">
        <f t="shared" si="102"/>
        <v>5.7770269999999995</v>
      </c>
      <c r="G1892" s="17">
        <f t="shared" si="103"/>
        <v>5.9445400000000009E-2</v>
      </c>
    </row>
    <row r="1893" spans="5:7" x14ac:dyDescent="0.25">
      <c r="E1893" s="16">
        <v>18.91</v>
      </c>
      <c r="F1893" s="15">
        <f t="shared" si="102"/>
        <v>5.7795012999999997</v>
      </c>
      <c r="G1893" s="17">
        <f t="shared" si="103"/>
        <v>5.9398260000000001E-2</v>
      </c>
    </row>
    <row r="1894" spans="5:7" x14ac:dyDescent="0.25">
      <c r="E1894" s="16">
        <v>18.920000000000002</v>
      </c>
      <c r="F1894" s="15">
        <f t="shared" si="102"/>
        <v>5.7819756000000009</v>
      </c>
      <c r="G1894" s="17">
        <f t="shared" si="103"/>
        <v>5.935112E-2</v>
      </c>
    </row>
    <row r="1895" spans="5:7" x14ac:dyDescent="0.25">
      <c r="E1895" s="16">
        <v>18.93</v>
      </c>
      <c r="F1895" s="15">
        <f t="shared" si="102"/>
        <v>5.7844499000000003</v>
      </c>
      <c r="G1895" s="17">
        <f t="shared" si="103"/>
        <v>5.9303979999999999E-2</v>
      </c>
    </row>
    <row r="1896" spans="5:7" x14ac:dyDescent="0.25">
      <c r="E1896" s="16">
        <v>18.940000000000001</v>
      </c>
      <c r="F1896" s="15">
        <f t="shared" si="102"/>
        <v>5.7869241999999996</v>
      </c>
      <c r="G1896" s="17">
        <f t="shared" si="103"/>
        <v>5.9256839999999998E-2</v>
      </c>
    </row>
    <row r="1897" spans="5:7" x14ac:dyDescent="0.25">
      <c r="E1897" s="16">
        <v>18.95</v>
      </c>
      <c r="F1897" s="15">
        <f t="shared" si="102"/>
        <v>5.7893984999999999</v>
      </c>
      <c r="G1897" s="17">
        <f t="shared" si="103"/>
        <v>5.9209700000000004E-2</v>
      </c>
    </row>
    <row r="1898" spans="5:7" x14ac:dyDescent="0.25">
      <c r="E1898" s="16">
        <v>18.96</v>
      </c>
      <c r="F1898" s="15">
        <f t="shared" si="102"/>
        <v>5.7918728000000002</v>
      </c>
      <c r="G1898" s="17">
        <f t="shared" si="103"/>
        <v>5.9162559999999996E-2</v>
      </c>
    </row>
    <row r="1899" spans="5:7" x14ac:dyDescent="0.25">
      <c r="E1899" s="16">
        <v>18.97</v>
      </c>
      <c r="F1899" s="15">
        <f t="shared" ref="F1899:F1962" si="104">B$37+(B$38-B$37)*(($E1899-$A$37)/($A$38-$A$37))</f>
        <v>5.7943470999999995</v>
      </c>
      <c r="G1899" s="17">
        <f t="shared" ref="G1899:G1962" si="105">C$37+(C$38-C$37)*(($E1899-$A$37)/($A$38-$A$37))</f>
        <v>5.9115420000000009E-2</v>
      </c>
    </row>
    <row r="1900" spans="5:7" x14ac:dyDescent="0.25">
      <c r="E1900" s="16">
        <v>18.98</v>
      </c>
      <c r="F1900" s="15">
        <f t="shared" si="104"/>
        <v>5.7968213999999998</v>
      </c>
      <c r="G1900" s="17">
        <f t="shared" si="105"/>
        <v>5.9068280000000001E-2</v>
      </c>
    </row>
    <row r="1901" spans="5:7" x14ac:dyDescent="0.25">
      <c r="E1901" s="16">
        <v>18.989999999999998</v>
      </c>
      <c r="F1901" s="15">
        <f t="shared" si="104"/>
        <v>5.7992957000000001</v>
      </c>
      <c r="G1901" s="17">
        <f t="shared" si="105"/>
        <v>5.9021140000000014E-2</v>
      </c>
    </row>
    <row r="1902" spans="5:7" x14ac:dyDescent="0.25">
      <c r="E1902" s="16">
        <v>19</v>
      </c>
      <c r="F1902" s="15">
        <f t="shared" si="104"/>
        <v>5.8017699999999994</v>
      </c>
      <c r="G1902" s="17">
        <f t="shared" si="105"/>
        <v>5.8973999999999999E-2</v>
      </c>
    </row>
    <row r="1903" spans="5:7" x14ac:dyDescent="0.25">
      <c r="E1903" s="16">
        <v>19.010000000000002</v>
      </c>
      <c r="F1903" s="15">
        <f t="shared" si="104"/>
        <v>5.8042443000000006</v>
      </c>
      <c r="G1903" s="17">
        <f t="shared" si="105"/>
        <v>5.8926859999999998E-2</v>
      </c>
    </row>
    <row r="1904" spans="5:7" x14ac:dyDescent="0.25">
      <c r="E1904" s="16">
        <v>19.02</v>
      </c>
      <c r="F1904" s="15">
        <f t="shared" si="104"/>
        <v>5.8067186</v>
      </c>
      <c r="G1904" s="17">
        <f t="shared" si="105"/>
        <v>5.8879720000000003E-2</v>
      </c>
    </row>
    <row r="1905" spans="5:7" x14ac:dyDescent="0.25">
      <c r="E1905" s="16">
        <v>19.03</v>
      </c>
      <c r="F1905" s="15">
        <f t="shared" si="104"/>
        <v>5.8091929000000002</v>
      </c>
      <c r="G1905" s="17">
        <f t="shared" si="105"/>
        <v>5.8832579999999995E-2</v>
      </c>
    </row>
    <row r="1906" spans="5:7" x14ac:dyDescent="0.25">
      <c r="E1906" s="16">
        <v>19.04</v>
      </c>
      <c r="F1906" s="15">
        <f t="shared" si="104"/>
        <v>5.8116671999999996</v>
      </c>
      <c r="G1906" s="17">
        <f t="shared" si="105"/>
        <v>5.8785440000000008E-2</v>
      </c>
    </row>
    <row r="1907" spans="5:7" x14ac:dyDescent="0.25">
      <c r="E1907" s="16">
        <v>19.05</v>
      </c>
      <c r="F1907" s="15">
        <f t="shared" si="104"/>
        <v>5.8141414999999999</v>
      </c>
      <c r="G1907" s="17">
        <f t="shared" si="105"/>
        <v>5.87383E-2</v>
      </c>
    </row>
    <row r="1908" spans="5:7" x14ac:dyDescent="0.25">
      <c r="E1908" s="16">
        <v>19.059999999999999</v>
      </c>
      <c r="F1908" s="15">
        <f t="shared" si="104"/>
        <v>5.8166157999999992</v>
      </c>
      <c r="G1908" s="17">
        <f t="shared" si="105"/>
        <v>5.8691160000000006E-2</v>
      </c>
    </row>
    <row r="1909" spans="5:7" x14ac:dyDescent="0.25">
      <c r="E1909" s="16">
        <v>19.07</v>
      </c>
      <c r="F1909" s="15">
        <f t="shared" si="104"/>
        <v>5.8190901000000004</v>
      </c>
      <c r="G1909" s="17">
        <f t="shared" si="105"/>
        <v>5.8644019999999998E-2</v>
      </c>
    </row>
    <row r="1910" spans="5:7" x14ac:dyDescent="0.25">
      <c r="E1910" s="16">
        <v>19.079999999999998</v>
      </c>
      <c r="F1910" s="15">
        <f t="shared" si="104"/>
        <v>5.8215643999999998</v>
      </c>
      <c r="G1910" s="17">
        <f t="shared" si="105"/>
        <v>5.8596880000000011E-2</v>
      </c>
    </row>
    <row r="1911" spans="5:7" x14ac:dyDescent="0.25">
      <c r="E1911" s="16">
        <v>19.09</v>
      </c>
      <c r="F1911" s="15">
        <f t="shared" si="104"/>
        <v>5.8240387</v>
      </c>
      <c r="G1911" s="17">
        <f t="shared" si="105"/>
        <v>5.8549740000000003E-2</v>
      </c>
    </row>
    <row r="1912" spans="5:7" x14ac:dyDescent="0.25">
      <c r="E1912" s="16">
        <v>19.100000000000001</v>
      </c>
      <c r="F1912" s="15">
        <f t="shared" si="104"/>
        <v>5.8265130000000003</v>
      </c>
      <c r="G1912" s="17">
        <f t="shared" si="105"/>
        <v>5.8502599999999995E-2</v>
      </c>
    </row>
    <row r="1913" spans="5:7" x14ac:dyDescent="0.25">
      <c r="E1913" s="16">
        <v>19.11</v>
      </c>
      <c r="F1913" s="15">
        <f t="shared" si="104"/>
        <v>5.8289872999999996</v>
      </c>
      <c r="G1913" s="17">
        <f t="shared" si="105"/>
        <v>5.8455460000000008E-2</v>
      </c>
    </row>
    <row r="1914" spans="5:7" x14ac:dyDescent="0.25">
      <c r="E1914" s="16">
        <v>19.12</v>
      </c>
      <c r="F1914" s="15">
        <f t="shared" si="104"/>
        <v>5.8314616000000008</v>
      </c>
      <c r="G1914" s="17">
        <f t="shared" si="105"/>
        <v>5.8408319999999993E-2</v>
      </c>
    </row>
    <row r="1915" spans="5:7" x14ac:dyDescent="0.25">
      <c r="E1915" s="16">
        <v>19.13</v>
      </c>
      <c r="F1915" s="15">
        <f t="shared" si="104"/>
        <v>5.8339359000000002</v>
      </c>
      <c r="G1915" s="17">
        <f t="shared" si="105"/>
        <v>5.8361180000000006E-2</v>
      </c>
    </row>
    <row r="1916" spans="5:7" x14ac:dyDescent="0.25">
      <c r="E1916" s="16">
        <v>19.14</v>
      </c>
      <c r="F1916" s="15">
        <f t="shared" si="104"/>
        <v>5.8364101999999995</v>
      </c>
      <c r="G1916" s="17">
        <f t="shared" si="105"/>
        <v>5.8314040000000004E-2</v>
      </c>
    </row>
    <row r="1917" spans="5:7" x14ac:dyDescent="0.25">
      <c r="E1917" s="16">
        <v>19.149999999999999</v>
      </c>
      <c r="F1917" s="15">
        <f t="shared" si="104"/>
        <v>5.8388844999999989</v>
      </c>
      <c r="G1917" s="17">
        <f t="shared" si="105"/>
        <v>5.826690000000001E-2</v>
      </c>
    </row>
    <row r="1918" spans="5:7" x14ac:dyDescent="0.25">
      <c r="E1918" s="16">
        <v>19.16</v>
      </c>
      <c r="F1918" s="15">
        <f t="shared" si="104"/>
        <v>5.8413588000000001</v>
      </c>
      <c r="G1918" s="17">
        <f t="shared" si="105"/>
        <v>5.8219760000000002E-2</v>
      </c>
    </row>
    <row r="1919" spans="5:7" x14ac:dyDescent="0.25">
      <c r="E1919" s="16">
        <v>19.170000000000002</v>
      </c>
      <c r="F1919" s="15">
        <f t="shared" si="104"/>
        <v>5.8438331000000003</v>
      </c>
      <c r="G1919" s="17">
        <f t="shared" si="105"/>
        <v>5.8172619999999994E-2</v>
      </c>
    </row>
    <row r="1920" spans="5:7" x14ac:dyDescent="0.25">
      <c r="E1920" s="16">
        <v>19.18</v>
      </c>
      <c r="F1920" s="15">
        <f t="shared" si="104"/>
        <v>5.8463073999999997</v>
      </c>
      <c r="G1920" s="17">
        <f t="shared" si="105"/>
        <v>5.8125480000000007E-2</v>
      </c>
    </row>
    <row r="1921" spans="5:7" x14ac:dyDescent="0.25">
      <c r="E1921" s="16">
        <v>19.190000000000001</v>
      </c>
      <c r="F1921" s="15">
        <f t="shared" si="104"/>
        <v>5.8487817</v>
      </c>
      <c r="G1921" s="17">
        <f t="shared" si="105"/>
        <v>5.8078339999999999E-2</v>
      </c>
    </row>
    <row r="1922" spans="5:7" x14ac:dyDescent="0.25">
      <c r="E1922" s="16">
        <v>19.2</v>
      </c>
      <c r="F1922" s="15">
        <f t="shared" si="104"/>
        <v>5.8512559999999993</v>
      </c>
      <c r="G1922" s="17">
        <f t="shared" si="105"/>
        <v>5.8031200000000005E-2</v>
      </c>
    </row>
    <row r="1923" spans="5:7" x14ac:dyDescent="0.25">
      <c r="E1923" s="16">
        <v>19.21</v>
      </c>
      <c r="F1923" s="15">
        <f t="shared" si="104"/>
        <v>5.8537303000000005</v>
      </c>
      <c r="G1923" s="17">
        <f t="shared" si="105"/>
        <v>5.7984060000000004E-2</v>
      </c>
    </row>
    <row r="1924" spans="5:7" x14ac:dyDescent="0.25">
      <c r="E1924" s="16">
        <v>19.22</v>
      </c>
      <c r="F1924" s="15">
        <f t="shared" si="104"/>
        <v>5.8562045999999999</v>
      </c>
      <c r="G1924" s="17">
        <f t="shared" si="105"/>
        <v>5.7936920000000003E-2</v>
      </c>
    </row>
    <row r="1925" spans="5:7" x14ac:dyDescent="0.25">
      <c r="E1925" s="16">
        <v>19.23</v>
      </c>
      <c r="F1925" s="15">
        <f t="shared" si="104"/>
        <v>5.8586789000000001</v>
      </c>
      <c r="G1925" s="17">
        <f t="shared" si="105"/>
        <v>5.7889780000000002E-2</v>
      </c>
    </row>
    <row r="1926" spans="5:7" x14ac:dyDescent="0.25">
      <c r="E1926" s="16">
        <v>19.239999999999998</v>
      </c>
      <c r="F1926" s="15">
        <f t="shared" si="104"/>
        <v>5.8611531999999995</v>
      </c>
      <c r="G1926" s="17">
        <f t="shared" si="105"/>
        <v>5.7842640000000015E-2</v>
      </c>
    </row>
    <row r="1927" spans="5:7" x14ac:dyDescent="0.25">
      <c r="E1927" s="16">
        <v>19.25</v>
      </c>
      <c r="F1927" s="15">
        <f t="shared" si="104"/>
        <v>5.8636274999999998</v>
      </c>
      <c r="G1927" s="17">
        <f t="shared" si="105"/>
        <v>5.77955E-2</v>
      </c>
    </row>
    <row r="1928" spans="5:7" x14ac:dyDescent="0.25">
      <c r="E1928" s="16">
        <v>19.260000000000002</v>
      </c>
      <c r="F1928" s="15">
        <f t="shared" si="104"/>
        <v>5.8661018000000009</v>
      </c>
      <c r="G1928" s="17">
        <f t="shared" si="105"/>
        <v>5.7748359999999999E-2</v>
      </c>
    </row>
    <row r="1929" spans="5:7" x14ac:dyDescent="0.25">
      <c r="E1929" s="16">
        <v>19.27</v>
      </c>
      <c r="F1929" s="15">
        <f t="shared" si="104"/>
        <v>5.8685761000000003</v>
      </c>
      <c r="G1929" s="17">
        <f t="shared" si="105"/>
        <v>5.7701220000000004E-2</v>
      </c>
    </row>
    <row r="1930" spans="5:7" x14ac:dyDescent="0.25">
      <c r="E1930" s="16">
        <v>19.28</v>
      </c>
      <c r="F1930" s="15">
        <f t="shared" si="104"/>
        <v>5.8710503999999997</v>
      </c>
      <c r="G1930" s="17">
        <f t="shared" si="105"/>
        <v>5.7654079999999996E-2</v>
      </c>
    </row>
    <row r="1931" spans="5:7" x14ac:dyDescent="0.25">
      <c r="E1931" s="16">
        <v>19.29</v>
      </c>
      <c r="F1931" s="15">
        <f t="shared" si="104"/>
        <v>5.8735246999999999</v>
      </c>
      <c r="G1931" s="17">
        <f t="shared" si="105"/>
        <v>5.7606940000000002E-2</v>
      </c>
    </row>
    <row r="1932" spans="5:7" x14ac:dyDescent="0.25">
      <c r="E1932" s="16">
        <v>19.3</v>
      </c>
      <c r="F1932" s="15">
        <f t="shared" si="104"/>
        <v>5.8759990000000002</v>
      </c>
      <c r="G1932" s="17">
        <f t="shared" si="105"/>
        <v>5.7559800000000001E-2</v>
      </c>
    </row>
    <row r="1933" spans="5:7" x14ac:dyDescent="0.25">
      <c r="E1933" s="16">
        <v>19.309999999999999</v>
      </c>
      <c r="F1933" s="15">
        <f t="shared" si="104"/>
        <v>5.8784732999999996</v>
      </c>
      <c r="G1933" s="17">
        <f t="shared" si="105"/>
        <v>5.7512660000000014E-2</v>
      </c>
    </row>
    <row r="1934" spans="5:7" x14ac:dyDescent="0.25">
      <c r="E1934" s="16">
        <v>19.32</v>
      </c>
      <c r="F1934" s="15">
        <f t="shared" si="104"/>
        <v>5.8809475999999998</v>
      </c>
      <c r="G1934" s="17">
        <f t="shared" si="105"/>
        <v>5.7465519999999999E-2</v>
      </c>
    </row>
    <row r="1935" spans="5:7" x14ac:dyDescent="0.25">
      <c r="E1935" s="16">
        <v>19.329999999999998</v>
      </c>
      <c r="F1935" s="15">
        <f t="shared" si="104"/>
        <v>5.8834219000000001</v>
      </c>
      <c r="G1935" s="17">
        <f t="shared" si="105"/>
        <v>5.7418380000000012E-2</v>
      </c>
    </row>
    <row r="1936" spans="5:7" x14ac:dyDescent="0.25">
      <c r="E1936" s="16">
        <v>19.34</v>
      </c>
      <c r="F1936" s="15">
        <f t="shared" si="104"/>
        <v>5.8858961999999995</v>
      </c>
      <c r="G1936" s="17">
        <f t="shared" si="105"/>
        <v>5.7371240000000004E-2</v>
      </c>
    </row>
    <row r="1937" spans="5:7" x14ac:dyDescent="0.25">
      <c r="E1937" s="16">
        <v>19.350000000000001</v>
      </c>
      <c r="F1937" s="15">
        <f t="shared" si="104"/>
        <v>5.8883705000000006</v>
      </c>
      <c r="G1937" s="17">
        <f t="shared" si="105"/>
        <v>5.7324099999999996E-2</v>
      </c>
    </row>
    <row r="1938" spans="5:7" x14ac:dyDescent="0.25">
      <c r="E1938" s="16">
        <v>19.36</v>
      </c>
      <c r="F1938" s="15">
        <f t="shared" si="104"/>
        <v>5.8908448</v>
      </c>
      <c r="G1938" s="17">
        <f t="shared" si="105"/>
        <v>5.7276960000000009E-2</v>
      </c>
    </row>
    <row r="1939" spans="5:7" x14ac:dyDescent="0.25">
      <c r="E1939" s="16">
        <v>19.37</v>
      </c>
      <c r="F1939" s="15">
        <f t="shared" si="104"/>
        <v>5.8933191000000003</v>
      </c>
      <c r="G1939" s="17">
        <f t="shared" si="105"/>
        <v>5.7229820000000001E-2</v>
      </c>
    </row>
    <row r="1940" spans="5:7" x14ac:dyDescent="0.25">
      <c r="E1940" s="16">
        <v>19.38</v>
      </c>
      <c r="F1940" s="15">
        <f t="shared" si="104"/>
        <v>5.8957933999999996</v>
      </c>
      <c r="G1940" s="17">
        <f t="shared" si="105"/>
        <v>5.7182680000000007E-2</v>
      </c>
    </row>
    <row r="1941" spans="5:7" x14ac:dyDescent="0.25">
      <c r="E1941" s="16">
        <v>19.39</v>
      </c>
      <c r="F1941" s="15">
        <f t="shared" si="104"/>
        <v>5.8982676999999999</v>
      </c>
      <c r="G1941" s="17">
        <f t="shared" si="105"/>
        <v>5.7135539999999999E-2</v>
      </c>
    </row>
    <row r="1942" spans="5:7" x14ac:dyDescent="0.25">
      <c r="E1942" s="16">
        <v>19.399999999999999</v>
      </c>
      <c r="F1942" s="15">
        <f t="shared" si="104"/>
        <v>5.9007419999999993</v>
      </c>
      <c r="G1942" s="17">
        <f t="shared" si="105"/>
        <v>5.7088400000000011E-2</v>
      </c>
    </row>
    <row r="1943" spans="5:7" x14ac:dyDescent="0.25">
      <c r="E1943" s="16">
        <v>19.41</v>
      </c>
      <c r="F1943" s="15">
        <f t="shared" si="104"/>
        <v>5.9032163000000004</v>
      </c>
      <c r="G1943" s="17">
        <f t="shared" si="105"/>
        <v>5.7041260000000003E-2</v>
      </c>
    </row>
    <row r="1944" spans="5:7" x14ac:dyDescent="0.25">
      <c r="E1944" s="16">
        <v>19.420000000000002</v>
      </c>
      <c r="F1944" s="15">
        <f t="shared" si="104"/>
        <v>5.9056905999999998</v>
      </c>
      <c r="G1944" s="17">
        <f t="shared" si="105"/>
        <v>5.6994119999999995E-2</v>
      </c>
    </row>
    <row r="1945" spans="5:7" x14ac:dyDescent="0.25">
      <c r="E1945" s="16">
        <v>19.43</v>
      </c>
      <c r="F1945" s="15">
        <f t="shared" si="104"/>
        <v>5.9081648999999992</v>
      </c>
      <c r="G1945" s="17">
        <f t="shared" si="105"/>
        <v>5.6946980000000008E-2</v>
      </c>
    </row>
    <row r="1946" spans="5:7" x14ac:dyDescent="0.25">
      <c r="E1946" s="16">
        <v>19.440000000000001</v>
      </c>
      <c r="F1946" s="15">
        <f t="shared" si="104"/>
        <v>5.9106392000000003</v>
      </c>
      <c r="G1946" s="17">
        <f t="shared" si="105"/>
        <v>5.6899839999999993E-2</v>
      </c>
    </row>
    <row r="1947" spans="5:7" x14ac:dyDescent="0.25">
      <c r="E1947" s="16">
        <v>19.45</v>
      </c>
      <c r="F1947" s="15">
        <f t="shared" si="104"/>
        <v>5.9131134999999997</v>
      </c>
      <c r="G1947" s="17">
        <f t="shared" si="105"/>
        <v>5.6852700000000006E-2</v>
      </c>
    </row>
    <row r="1948" spans="5:7" x14ac:dyDescent="0.25">
      <c r="E1948" s="16">
        <v>19.46</v>
      </c>
      <c r="F1948" s="15">
        <f t="shared" si="104"/>
        <v>5.9155878</v>
      </c>
      <c r="G1948" s="17">
        <f t="shared" si="105"/>
        <v>5.6805559999999998E-2</v>
      </c>
    </row>
    <row r="1949" spans="5:7" x14ac:dyDescent="0.25">
      <c r="E1949" s="16">
        <v>19.47</v>
      </c>
      <c r="F1949" s="15">
        <f t="shared" si="104"/>
        <v>5.9180620999999993</v>
      </c>
      <c r="G1949" s="17">
        <f t="shared" si="105"/>
        <v>5.6758420000000011E-2</v>
      </c>
    </row>
    <row r="1950" spans="5:7" x14ac:dyDescent="0.25">
      <c r="E1950" s="16">
        <v>19.48</v>
      </c>
      <c r="F1950" s="15">
        <f t="shared" si="104"/>
        <v>5.9205363999999996</v>
      </c>
      <c r="G1950" s="17">
        <f t="shared" si="105"/>
        <v>5.6711280000000003E-2</v>
      </c>
    </row>
    <row r="1951" spans="5:7" x14ac:dyDescent="0.25">
      <c r="E1951" s="16">
        <v>19.489999999999998</v>
      </c>
      <c r="F1951" s="15">
        <f t="shared" si="104"/>
        <v>5.923010699999999</v>
      </c>
      <c r="G1951" s="17">
        <f t="shared" si="105"/>
        <v>5.6664140000000009E-2</v>
      </c>
    </row>
    <row r="1952" spans="5:7" x14ac:dyDescent="0.25">
      <c r="E1952" s="16">
        <v>19.5</v>
      </c>
      <c r="F1952" s="15">
        <f t="shared" si="104"/>
        <v>5.9254850000000001</v>
      </c>
      <c r="G1952" s="17">
        <f t="shared" si="105"/>
        <v>5.6617000000000008E-2</v>
      </c>
    </row>
    <row r="1953" spans="5:7" x14ac:dyDescent="0.25">
      <c r="E1953" s="16">
        <v>19.510000000000002</v>
      </c>
      <c r="F1953" s="15">
        <f t="shared" si="104"/>
        <v>5.9279593000000004</v>
      </c>
      <c r="G1953" s="17">
        <f t="shared" si="105"/>
        <v>5.6569859999999993E-2</v>
      </c>
    </row>
    <row r="1954" spans="5:7" x14ac:dyDescent="0.25">
      <c r="E1954" s="16">
        <v>19.52</v>
      </c>
      <c r="F1954" s="15">
        <f t="shared" si="104"/>
        <v>5.9304335999999997</v>
      </c>
      <c r="G1954" s="17">
        <f t="shared" si="105"/>
        <v>5.6522720000000005E-2</v>
      </c>
    </row>
    <row r="1955" spans="5:7" x14ac:dyDescent="0.25">
      <c r="E1955" s="16">
        <v>19.53</v>
      </c>
      <c r="F1955" s="15">
        <f t="shared" si="104"/>
        <v>5.9329079</v>
      </c>
      <c r="G1955" s="17">
        <f t="shared" si="105"/>
        <v>5.6475579999999997E-2</v>
      </c>
    </row>
    <row r="1956" spans="5:7" x14ac:dyDescent="0.25">
      <c r="E1956" s="16">
        <v>19.54</v>
      </c>
      <c r="F1956" s="15">
        <f t="shared" si="104"/>
        <v>5.9353821999999994</v>
      </c>
      <c r="G1956" s="17">
        <f t="shared" si="105"/>
        <v>5.6428440000000003E-2</v>
      </c>
    </row>
    <row r="1957" spans="5:7" x14ac:dyDescent="0.25">
      <c r="E1957" s="16">
        <v>19.55</v>
      </c>
      <c r="F1957" s="15">
        <f t="shared" si="104"/>
        <v>5.9378565000000005</v>
      </c>
      <c r="G1957" s="17">
        <f t="shared" si="105"/>
        <v>5.6381300000000002E-2</v>
      </c>
    </row>
    <row r="1958" spans="5:7" x14ac:dyDescent="0.25">
      <c r="E1958" s="16">
        <v>19.559999999999999</v>
      </c>
      <c r="F1958" s="15">
        <f t="shared" si="104"/>
        <v>5.9403307999999999</v>
      </c>
      <c r="G1958" s="17">
        <f t="shared" si="105"/>
        <v>5.6334160000000008E-2</v>
      </c>
    </row>
    <row r="1959" spans="5:7" x14ac:dyDescent="0.25">
      <c r="E1959" s="16">
        <v>19.57</v>
      </c>
      <c r="F1959" s="15">
        <f t="shared" si="104"/>
        <v>5.9428051000000002</v>
      </c>
      <c r="G1959" s="17">
        <f t="shared" si="105"/>
        <v>5.628702E-2</v>
      </c>
    </row>
    <row r="1960" spans="5:7" x14ac:dyDescent="0.25">
      <c r="E1960" s="16">
        <v>19.579999999999998</v>
      </c>
      <c r="F1960" s="15">
        <f t="shared" si="104"/>
        <v>5.9452793999999995</v>
      </c>
      <c r="G1960" s="17">
        <f t="shared" si="105"/>
        <v>5.6239880000000013E-2</v>
      </c>
    </row>
    <row r="1961" spans="5:7" x14ac:dyDescent="0.25">
      <c r="E1961" s="16">
        <v>19.59</v>
      </c>
      <c r="F1961" s="15">
        <f t="shared" si="104"/>
        <v>5.9477536999999998</v>
      </c>
      <c r="G1961" s="17">
        <f t="shared" si="105"/>
        <v>5.6192740000000005E-2</v>
      </c>
    </row>
    <row r="1962" spans="5:7" x14ac:dyDescent="0.25">
      <c r="E1962" s="16">
        <v>19.600000000000001</v>
      </c>
      <c r="F1962" s="15">
        <f t="shared" si="104"/>
        <v>5.950228000000001</v>
      </c>
      <c r="G1962" s="17">
        <f t="shared" si="105"/>
        <v>5.6145599999999997E-2</v>
      </c>
    </row>
    <row r="1963" spans="5:7" x14ac:dyDescent="0.25">
      <c r="E1963" s="16">
        <v>19.61</v>
      </c>
      <c r="F1963" s="15">
        <f t="shared" ref="F1963:F2002" si="106">B$37+(B$38-B$37)*(($E1963-$A$37)/($A$38-$A$37))</f>
        <v>5.9527023000000003</v>
      </c>
      <c r="G1963" s="17">
        <f t="shared" ref="G1963:G2002" si="107">C$37+(C$38-C$37)*(($E1963-$A$37)/($A$38-$A$37))</f>
        <v>5.6098460000000003E-2</v>
      </c>
    </row>
    <row r="1964" spans="5:7" x14ac:dyDescent="0.25">
      <c r="E1964" s="16">
        <v>19.62</v>
      </c>
      <c r="F1964" s="15">
        <f t="shared" si="106"/>
        <v>5.9551765999999997</v>
      </c>
      <c r="G1964" s="17">
        <f t="shared" si="107"/>
        <v>5.6051320000000002E-2</v>
      </c>
    </row>
    <row r="1965" spans="5:7" x14ac:dyDescent="0.25">
      <c r="E1965" s="16">
        <v>19.63</v>
      </c>
      <c r="F1965" s="15">
        <f t="shared" si="106"/>
        <v>5.9576508999999991</v>
      </c>
      <c r="G1965" s="17">
        <f t="shared" si="107"/>
        <v>5.6004180000000008E-2</v>
      </c>
    </row>
    <row r="1966" spans="5:7" x14ac:dyDescent="0.25">
      <c r="E1966" s="16">
        <v>19.64</v>
      </c>
      <c r="F1966" s="15">
        <f t="shared" si="106"/>
        <v>5.9601252000000002</v>
      </c>
      <c r="G1966" s="17">
        <f t="shared" si="107"/>
        <v>5.595704E-2</v>
      </c>
    </row>
    <row r="1967" spans="5:7" x14ac:dyDescent="0.25">
      <c r="E1967" s="16">
        <v>19.649999999999999</v>
      </c>
      <c r="F1967" s="15">
        <f t="shared" si="106"/>
        <v>5.9625994999999996</v>
      </c>
      <c r="G1967" s="17">
        <f t="shared" si="107"/>
        <v>5.5909900000000012E-2</v>
      </c>
    </row>
    <row r="1968" spans="5:7" x14ac:dyDescent="0.25">
      <c r="E1968" s="16">
        <v>19.66</v>
      </c>
      <c r="F1968" s="15">
        <f t="shared" si="106"/>
        <v>5.9650737999999999</v>
      </c>
      <c r="G1968" s="17">
        <f t="shared" si="107"/>
        <v>5.5862760000000004E-2</v>
      </c>
    </row>
    <row r="1969" spans="5:7" x14ac:dyDescent="0.25">
      <c r="E1969" s="16">
        <v>19.670000000000002</v>
      </c>
      <c r="F1969" s="15">
        <f t="shared" si="106"/>
        <v>5.9675481000000001</v>
      </c>
      <c r="G1969" s="17">
        <f t="shared" si="107"/>
        <v>5.5815619999999996E-2</v>
      </c>
    </row>
    <row r="1970" spans="5:7" x14ac:dyDescent="0.25">
      <c r="E1970" s="16">
        <v>19.68</v>
      </c>
      <c r="F1970" s="15">
        <f t="shared" si="106"/>
        <v>5.9700223999999995</v>
      </c>
      <c r="G1970" s="17">
        <f t="shared" si="107"/>
        <v>5.5768480000000002E-2</v>
      </c>
    </row>
    <row r="1971" spans="5:7" x14ac:dyDescent="0.25">
      <c r="E1971" s="16">
        <v>19.690000000000001</v>
      </c>
      <c r="F1971" s="15">
        <f t="shared" si="106"/>
        <v>5.9724967000000007</v>
      </c>
      <c r="G1971" s="17">
        <f t="shared" si="107"/>
        <v>5.5721340000000001E-2</v>
      </c>
    </row>
    <row r="1972" spans="5:7" x14ac:dyDescent="0.25">
      <c r="E1972" s="16">
        <v>19.7</v>
      </c>
      <c r="F1972" s="15">
        <f t="shared" si="106"/>
        <v>5.974971</v>
      </c>
      <c r="G1972" s="17">
        <f t="shared" si="107"/>
        <v>5.5674200000000007E-2</v>
      </c>
    </row>
    <row r="1973" spans="5:7" x14ac:dyDescent="0.25">
      <c r="E1973" s="16">
        <v>19.71</v>
      </c>
      <c r="F1973" s="15">
        <f t="shared" si="106"/>
        <v>5.9774453000000003</v>
      </c>
      <c r="G1973" s="17">
        <f t="shared" si="107"/>
        <v>5.5627059999999999E-2</v>
      </c>
    </row>
    <row r="1974" spans="5:7" x14ac:dyDescent="0.25">
      <c r="E1974" s="16">
        <v>19.72</v>
      </c>
      <c r="F1974" s="15">
        <f t="shared" si="106"/>
        <v>5.9799195999999997</v>
      </c>
      <c r="G1974" s="17">
        <f t="shared" si="107"/>
        <v>5.5579920000000012E-2</v>
      </c>
    </row>
    <row r="1975" spans="5:7" x14ac:dyDescent="0.25">
      <c r="E1975" s="16">
        <v>19.73</v>
      </c>
      <c r="F1975" s="15">
        <f t="shared" si="106"/>
        <v>5.9823938999999999</v>
      </c>
      <c r="G1975" s="17">
        <f t="shared" si="107"/>
        <v>5.5532779999999997E-2</v>
      </c>
    </row>
    <row r="1976" spans="5:7" x14ac:dyDescent="0.25">
      <c r="E1976" s="16">
        <v>19.739999999999998</v>
      </c>
      <c r="F1976" s="15">
        <f t="shared" si="106"/>
        <v>5.9848681999999993</v>
      </c>
      <c r="G1976" s="17">
        <f t="shared" si="107"/>
        <v>5.548564000000001E-2</v>
      </c>
    </row>
    <row r="1977" spans="5:7" x14ac:dyDescent="0.25">
      <c r="E1977" s="16">
        <v>19.75</v>
      </c>
      <c r="F1977" s="15">
        <f t="shared" si="106"/>
        <v>5.9873425000000005</v>
      </c>
      <c r="G1977" s="17">
        <f t="shared" si="107"/>
        <v>5.5438500000000002E-2</v>
      </c>
    </row>
    <row r="1978" spans="5:7" x14ac:dyDescent="0.25">
      <c r="E1978" s="16">
        <v>19.760000000000002</v>
      </c>
      <c r="F1978" s="15">
        <f t="shared" si="106"/>
        <v>5.9898167999999998</v>
      </c>
      <c r="G1978" s="17">
        <f t="shared" si="107"/>
        <v>5.5391359999999994E-2</v>
      </c>
    </row>
    <row r="1979" spans="5:7" x14ac:dyDescent="0.25">
      <c r="E1979" s="16">
        <v>19.77</v>
      </c>
      <c r="F1979" s="15">
        <f t="shared" si="106"/>
        <v>5.9922910999999992</v>
      </c>
      <c r="G1979" s="17">
        <f t="shared" si="107"/>
        <v>5.5344220000000006E-2</v>
      </c>
    </row>
    <row r="1980" spans="5:7" x14ac:dyDescent="0.25">
      <c r="E1980" s="16">
        <v>19.78</v>
      </c>
      <c r="F1980" s="15">
        <f t="shared" si="106"/>
        <v>5.9947654000000004</v>
      </c>
      <c r="G1980" s="17">
        <f t="shared" si="107"/>
        <v>5.5297079999999998E-2</v>
      </c>
    </row>
    <row r="1981" spans="5:7" x14ac:dyDescent="0.25">
      <c r="E1981" s="16">
        <v>19.79</v>
      </c>
      <c r="F1981" s="15">
        <f t="shared" si="106"/>
        <v>5.9972396999999997</v>
      </c>
      <c r="G1981" s="17">
        <f t="shared" si="107"/>
        <v>5.5249940000000011E-2</v>
      </c>
    </row>
    <row r="1982" spans="5:7" x14ac:dyDescent="0.25">
      <c r="E1982" s="16">
        <v>19.8</v>
      </c>
      <c r="F1982" s="15">
        <f t="shared" si="106"/>
        <v>5.999714</v>
      </c>
      <c r="G1982" s="17">
        <f t="shared" si="107"/>
        <v>5.5202799999999996E-2</v>
      </c>
    </row>
    <row r="1983" spans="5:7" x14ac:dyDescent="0.25">
      <c r="E1983" s="16">
        <v>19.809999999999999</v>
      </c>
      <c r="F1983" s="15">
        <f t="shared" si="106"/>
        <v>6.0021883000000003</v>
      </c>
      <c r="G1983" s="17">
        <f t="shared" si="107"/>
        <v>5.5155660000000009E-2</v>
      </c>
    </row>
    <row r="1984" spans="5:7" x14ac:dyDescent="0.25">
      <c r="E1984" s="16">
        <v>19.82</v>
      </c>
      <c r="F1984" s="15">
        <f t="shared" si="106"/>
        <v>6.0046625999999996</v>
      </c>
      <c r="G1984" s="17">
        <f t="shared" si="107"/>
        <v>5.5108520000000001E-2</v>
      </c>
    </row>
    <row r="1985" spans="5:7" x14ac:dyDescent="0.25">
      <c r="E1985" s="16">
        <v>19.829999999999998</v>
      </c>
      <c r="F1985" s="15">
        <f t="shared" si="106"/>
        <v>6.007136899999999</v>
      </c>
      <c r="G1985" s="17">
        <f t="shared" si="107"/>
        <v>5.5061380000000007E-2</v>
      </c>
    </row>
    <row r="1986" spans="5:7" x14ac:dyDescent="0.25">
      <c r="E1986" s="16">
        <v>19.84</v>
      </c>
      <c r="F1986" s="15">
        <f t="shared" si="106"/>
        <v>6.0096112000000002</v>
      </c>
      <c r="G1986" s="17">
        <f t="shared" si="107"/>
        <v>5.5014240000000006E-2</v>
      </c>
    </row>
    <row r="1987" spans="5:7" x14ac:dyDescent="0.25">
      <c r="E1987" s="16">
        <v>19.850000000000001</v>
      </c>
      <c r="F1987" s="15">
        <f t="shared" si="106"/>
        <v>6.0120854999999995</v>
      </c>
      <c r="G1987" s="17">
        <f t="shared" si="107"/>
        <v>5.4967099999999998E-2</v>
      </c>
    </row>
    <row r="1988" spans="5:7" x14ac:dyDescent="0.25">
      <c r="E1988" s="16">
        <v>19.86</v>
      </c>
      <c r="F1988" s="15">
        <f t="shared" si="106"/>
        <v>6.0145597999999998</v>
      </c>
      <c r="G1988" s="17">
        <f t="shared" si="107"/>
        <v>5.4919960000000004E-2</v>
      </c>
    </row>
    <row r="1989" spans="5:7" x14ac:dyDescent="0.25">
      <c r="E1989" s="16">
        <v>19.87</v>
      </c>
      <c r="F1989" s="15">
        <f t="shared" si="106"/>
        <v>6.0170341000000001</v>
      </c>
      <c r="G1989" s="17">
        <f t="shared" si="107"/>
        <v>5.4872819999999996E-2</v>
      </c>
    </row>
    <row r="1990" spans="5:7" x14ac:dyDescent="0.25">
      <c r="E1990" s="16">
        <v>19.88</v>
      </c>
      <c r="F1990" s="15">
        <f t="shared" si="106"/>
        <v>6.0195083999999994</v>
      </c>
      <c r="G1990" s="17">
        <f t="shared" si="107"/>
        <v>5.4825680000000009E-2</v>
      </c>
    </row>
    <row r="1991" spans="5:7" x14ac:dyDescent="0.25">
      <c r="E1991" s="16">
        <v>19.89</v>
      </c>
      <c r="F1991" s="15">
        <f t="shared" si="106"/>
        <v>6.0219827000000006</v>
      </c>
      <c r="G1991" s="17">
        <f t="shared" si="107"/>
        <v>5.4778540000000001E-2</v>
      </c>
    </row>
    <row r="1992" spans="5:7" x14ac:dyDescent="0.25">
      <c r="E1992" s="16">
        <v>19.899999999999999</v>
      </c>
      <c r="F1992" s="15">
        <f t="shared" si="106"/>
        <v>6.024457</v>
      </c>
      <c r="G1992" s="17">
        <f t="shared" si="107"/>
        <v>5.4731400000000006E-2</v>
      </c>
    </row>
    <row r="1993" spans="5:7" x14ac:dyDescent="0.25">
      <c r="E1993" s="16">
        <v>19.91</v>
      </c>
      <c r="F1993" s="15">
        <f t="shared" si="106"/>
        <v>6.0269312999999993</v>
      </c>
      <c r="G1993" s="17">
        <f t="shared" si="107"/>
        <v>5.4684260000000005E-2</v>
      </c>
    </row>
    <row r="1994" spans="5:7" x14ac:dyDescent="0.25">
      <c r="E1994" s="16">
        <v>19.920000000000002</v>
      </c>
      <c r="F1994" s="15">
        <f t="shared" si="106"/>
        <v>6.0294056000000005</v>
      </c>
      <c r="G1994" s="17">
        <f t="shared" si="107"/>
        <v>5.463711999999999E-2</v>
      </c>
    </row>
    <row r="1995" spans="5:7" x14ac:dyDescent="0.25">
      <c r="E1995" s="16">
        <v>19.93</v>
      </c>
      <c r="F1995" s="15">
        <f t="shared" si="106"/>
        <v>6.0318798999999999</v>
      </c>
      <c r="G1995" s="17">
        <f t="shared" si="107"/>
        <v>5.4589980000000003E-2</v>
      </c>
    </row>
    <row r="1996" spans="5:7" x14ac:dyDescent="0.25">
      <c r="E1996" s="16">
        <v>19.940000000000001</v>
      </c>
      <c r="F1996" s="15">
        <f t="shared" si="106"/>
        <v>6.0343542000000001</v>
      </c>
      <c r="G1996" s="17">
        <f t="shared" si="107"/>
        <v>5.4542839999999995E-2</v>
      </c>
    </row>
    <row r="1997" spans="5:7" x14ac:dyDescent="0.25">
      <c r="E1997" s="16">
        <v>19.95</v>
      </c>
      <c r="F1997" s="15">
        <f t="shared" si="106"/>
        <v>6.0368284999999995</v>
      </c>
      <c r="G1997" s="17">
        <f t="shared" si="107"/>
        <v>5.4495700000000008E-2</v>
      </c>
    </row>
    <row r="1998" spans="5:7" x14ac:dyDescent="0.25">
      <c r="E1998" s="16">
        <v>19.96</v>
      </c>
      <c r="F1998" s="15">
        <f t="shared" si="106"/>
        <v>6.0393027999999997</v>
      </c>
      <c r="G1998" s="17">
        <f t="shared" si="107"/>
        <v>5.444856E-2</v>
      </c>
    </row>
    <row r="1999" spans="5:7" x14ac:dyDescent="0.25">
      <c r="E1999" s="16">
        <v>19.97</v>
      </c>
      <c r="F1999" s="15">
        <f t="shared" si="106"/>
        <v>6.0417770999999991</v>
      </c>
      <c r="G1999" s="17">
        <f t="shared" si="107"/>
        <v>5.4401420000000006E-2</v>
      </c>
    </row>
    <row r="2000" spans="5:7" x14ac:dyDescent="0.25">
      <c r="E2000" s="16">
        <v>19.98</v>
      </c>
      <c r="F2000" s="15">
        <f t="shared" si="106"/>
        <v>6.0442514000000003</v>
      </c>
      <c r="G2000" s="17">
        <f t="shared" si="107"/>
        <v>5.4354280000000005E-2</v>
      </c>
    </row>
    <row r="2001" spans="5:7" x14ac:dyDescent="0.25">
      <c r="E2001" s="16">
        <v>19.989999999999998</v>
      </c>
      <c r="F2001" s="15">
        <f t="shared" si="106"/>
        <v>6.0467256999999996</v>
      </c>
      <c r="G2001" s="17">
        <f t="shared" si="107"/>
        <v>5.4307140000000011E-2</v>
      </c>
    </row>
    <row r="2002" spans="5:7" x14ac:dyDescent="0.25">
      <c r="E2002" s="16">
        <v>20</v>
      </c>
      <c r="F2002" s="15">
        <f t="shared" si="106"/>
        <v>6.0491999999999999</v>
      </c>
      <c r="G2002" s="17">
        <f t="shared" si="107"/>
        <v>5.4260000000000003E-2</v>
      </c>
    </row>
    <row r="2003" spans="5:7" x14ac:dyDescent="0.25">
      <c r="E2003" s="16">
        <v>20.010000000000002</v>
      </c>
      <c r="F2003" s="15">
        <f t="shared" ref="F2003:F2066" si="108">B$38+(B$39-B$38)*(($E2003-$A$38)/($A$39-$A$38))</f>
        <v>6.0516900000000007</v>
      </c>
      <c r="G2003" s="17">
        <f t="shared" ref="G2003:G2066" si="109">C$38+(C$39-C$38)*(($E2003-$A$38)/($A$39-$A$38))</f>
        <v>5.424259E-2</v>
      </c>
    </row>
    <row r="2004" spans="5:7" x14ac:dyDescent="0.25">
      <c r="E2004" s="16">
        <v>20.02</v>
      </c>
      <c r="F2004" s="15">
        <f t="shared" si="108"/>
        <v>6.0541799999999997</v>
      </c>
      <c r="G2004" s="17">
        <f t="shared" si="109"/>
        <v>5.4225180000000005E-2</v>
      </c>
    </row>
    <row r="2005" spans="5:7" x14ac:dyDescent="0.25">
      <c r="E2005" s="16">
        <v>20.03</v>
      </c>
      <c r="F2005" s="15">
        <f t="shared" si="108"/>
        <v>6.0566700000000004</v>
      </c>
      <c r="G2005" s="17">
        <f t="shared" si="109"/>
        <v>5.4207770000000002E-2</v>
      </c>
    </row>
    <row r="2006" spans="5:7" x14ac:dyDescent="0.25">
      <c r="E2006" s="16">
        <v>20.04</v>
      </c>
      <c r="F2006" s="15">
        <f t="shared" si="108"/>
        <v>6.0591599999999994</v>
      </c>
      <c r="G2006" s="17">
        <f t="shared" si="109"/>
        <v>5.4190360000000007E-2</v>
      </c>
    </row>
    <row r="2007" spans="5:7" x14ac:dyDescent="0.25">
      <c r="E2007" s="16">
        <v>20.05</v>
      </c>
      <c r="F2007" s="15">
        <f t="shared" si="108"/>
        <v>6.0616500000000002</v>
      </c>
      <c r="G2007" s="17">
        <f t="shared" si="109"/>
        <v>5.4172950000000004E-2</v>
      </c>
    </row>
    <row r="2008" spans="5:7" x14ac:dyDescent="0.25">
      <c r="E2008" s="16">
        <v>20.059999999999999</v>
      </c>
      <c r="F2008" s="15">
        <f t="shared" si="108"/>
        <v>6.0641399999999992</v>
      </c>
      <c r="G2008" s="17">
        <f t="shared" si="109"/>
        <v>5.4155540000000002E-2</v>
      </c>
    </row>
    <row r="2009" spans="5:7" x14ac:dyDescent="0.25">
      <c r="E2009" s="16">
        <v>20.07</v>
      </c>
      <c r="F2009" s="15">
        <f t="shared" si="108"/>
        <v>6.06663</v>
      </c>
      <c r="G2009" s="17">
        <f t="shared" si="109"/>
        <v>5.413813E-2</v>
      </c>
    </row>
    <row r="2010" spans="5:7" x14ac:dyDescent="0.25">
      <c r="E2010" s="16">
        <v>20.079999999999998</v>
      </c>
      <c r="F2010" s="15">
        <f t="shared" si="108"/>
        <v>6.0691199999999998</v>
      </c>
      <c r="G2010" s="17">
        <f t="shared" si="109"/>
        <v>5.4120720000000004E-2</v>
      </c>
    </row>
    <row r="2011" spans="5:7" x14ac:dyDescent="0.25">
      <c r="E2011" s="16">
        <v>20.09</v>
      </c>
      <c r="F2011" s="15">
        <f t="shared" si="108"/>
        <v>6.0716099999999997</v>
      </c>
      <c r="G2011" s="17">
        <f t="shared" si="109"/>
        <v>5.4103310000000002E-2</v>
      </c>
    </row>
    <row r="2012" spans="5:7" x14ac:dyDescent="0.25">
      <c r="E2012" s="16">
        <v>20.100000000000001</v>
      </c>
      <c r="F2012" s="15">
        <f t="shared" si="108"/>
        <v>6.0741000000000005</v>
      </c>
      <c r="G2012" s="17">
        <f t="shared" si="109"/>
        <v>5.4085899999999999E-2</v>
      </c>
    </row>
    <row r="2013" spans="5:7" x14ac:dyDescent="0.25">
      <c r="E2013" s="16">
        <v>20.11</v>
      </c>
      <c r="F2013" s="15">
        <f t="shared" si="108"/>
        <v>6.0765899999999995</v>
      </c>
      <c r="G2013" s="17">
        <f t="shared" si="109"/>
        <v>5.4068490000000004E-2</v>
      </c>
    </row>
    <row r="2014" spans="5:7" x14ac:dyDescent="0.25">
      <c r="E2014" s="16">
        <v>20.12</v>
      </c>
      <c r="F2014" s="15">
        <f t="shared" si="108"/>
        <v>6.0790800000000003</v>
      </c>
      <c r="G2014" s="17">
        <f t="shared" si="109"/>
        <v>5.4051080000000001E-2</v>
      </c>
    </row>
    <row r="2015" spans="5:7" x14ac:dyDescent="0.25">
      <c r="E2015" s="16">
        <v>20.13</v>
      </c>
      <c r="F2015" s="15">
        <f t="shared" si="108"/>
        <v>6.0815699999999993</v>
      </c>
      <c r="G2015" s="17">
        <f t="shared" si="109"/>
        <v>5.4033670000000006E-2</v>
      </c>
    </row>
    <row r="2016" spans="5:7" x14ac:dyDescent="0.25">
      <c r="E2016" s="16">
        <v>20.14</v>
      </c>
      <c r="F2016" s="15">
        <f t="shared" si="108"/>
        <v>6.08406</v>
      </c>
      <c r="G2016" s="17">
        <f t="shared" si="109"/>
        <v>5.4016260000000003E-2</v>
      </c>
    </row>
    <row r="2017" spans="5:7" x14ac:dyDescent="0.25">
      <c r="E2017" s="16">
        <v>20.149999999999999</v>
      </c>
      <c r="F2017" s="15">
        <f t="shared" si="108"/>
        <v>6.0865499999999999</v>
      </c>
      <c r="G2017" s="17">
        <f t="shared" si="109"/>
        <v>5.3998850000000008E-2</v>
      </c>
    </row>
    <row r="2018" spans="5:7" x14ac:dyDescent="0.25">
      <c r="E2018" s="16">
        <v>20.16</v>
      </c>
      <c r="F2018" s="15">
        <f t="shared" si="108"/>
        <v>6.0890399999999998</v>
      </c>
      <c r="G2018" s="17">
        <f t="shared" si="109"/>
        <v>5.3981440000000006E-2</v>
      </c>
    </row>
    <row r="2019" spans="5:7" x14ac:dyDescent="0.25">
      <c r="E2019" s="16">
        <v>20.170000000000002</v>
      </c>
      <c r="F2019" s="15">
        <f t="shared" si="108"/>
        <v>6.0915300000000006</v>
      </c>
      <c r="G2019" s="17">
        <f t="shared" si="109"/>
        <v>5.3964029999999996E-2</v>
      </c>
    </row>
    <row r="2020" spans="5:7" x14ac:dyDescent="0.25">
      <c r="E2020" s="16">
        <v>20.18</v>
      </c>
      <c r="F2020" s="15">
        <f t="shared" si="108"/>
        <v>6.0940199999999995</v>
      </c>
      <c r="G2020" s="17">
        <f t="shared" si="109"/>
        <v>5.3946620000000001E-2</v>
      </c>
    </row>
    <row r="2021" spans="5:7" x14ac:dyDescent="0.25">
      <c r="E2021" s="16">
        <v>20.190000000000001</v>
      </c>
      <c r="F2021" s="15">
        <f t="shared" si="108"/>
        <v>6.0965100000000003</v>
      </c>
      <c r="G2021" s="17">
        <f t="shared" si="109"/>
        <v>5.3929209999999998E-2</v>
      </c>
    </row>
    <row r="2022" spans="5:7" x14ac:dyDescent="0.25">
      <c r="E2022" s="16">
        <v>20.2</v>
      </c>
      <c r="F2022" s="15">
        <f t="shared" si="108"/>
        <v>6.0989999999999993</v>
      </c>
      <c r="G2022" s="17">
        <f t="shared" si="109"/>
        <v>5.3911800000000003E-2</v>
      </c>
    </row>
    <row r="2023" spans="5:7" x14ac:dyDescent="0.25">
      <c r="E2023" s="16">
        <v>20.21</v>
      </c>
      <c r="F2023" s="15">
        <f t="shared" si="108"/>
        <v>6.1014900000000001</v>
      </c>
      <c r="G2023" s="17">
        <f t="shared" si="109"/>
        <v>5.389439E-2</v>
      </c>
    </row>
    <row r="2024" spans="5:7" x14ac:dyDescent="0.25">
      <c r="E2024" s="16">
        <v>20.22</v>
      </c>
      <c r="F2024" s="15">
        <f t="shared" si="108"/>
        <v>6.10398</v>
      </c>
      <c r="G2024" s="17">
        <f t="shared" si="109"/>
        <v>5.3876980000000005E-2</v>
      </c>
    </row>
    <row r="2025" spans="5:7" x14ac:dyDescent="0.25">
      <c r="E2025" s="16">
        <v>20.23</v>
      </c>
      <c r="F2025" s="15">
        <f t="shared" si="108"/>
        <v>6.1064699999999998</v>
      </c>
      <c r="G2025" s="17">
        <f t="shared" si="109"/>
        <v>5.3859570000000002E-2</v>
      </c>
    </row>
    <row r="2026" spans="5:7" x14ac:dyDescent="0.25">
      <c r="E2026" s="16">
        <v>20.239999999999998</v>
      </c>
      <c r="F2026" s="15">
        <f t="shared" si="108"/>
        <v>6.1089599999999997</v>
      </c>
      <c r="G2026" s="17">
        <f t="shared" si="109"/>
        <v>5.3842160000000007E-2</v>
      </c>
    </row>
    <row r="2027" spans="5:7" x14ac:dyDescent="0.25">
      <c r="E2027" s="16">
        <v>20.25</v>
      </c>
      <c r="F2027" s="15">
        <f t="shared" si="108"/>
        <v>6.1114499999999996</v>
      </c>
      <c r="G2027" s="17">
        <f t="shared" si="109"/>
        <v>5.3824750000000005E-2</v>
      </c>
    </row>
    <row r="2028" spans="5:7" x14ac:dyDescent="0.25">
      <c r="E2028" s="16">
        <v>20.260000000000002</v>
      </c>
      <c r="F2028" s="15">
        <f t="shared" si="108"/>
        <v>6.1139400000000004</v>
      </c>
      <c r="G2028" s="17">
        <f t="shared" si="109"/>
        <v>5.3807340000000002E-2</v>
      </c>
    </row>
    <row r="2029" spans="5:7" x14ac:dyDescent="0.25">
      <c r="E2029" s="16">
        <v>20.27</v>
      </c>
      <c r="F2029" s="15">
        <f t="shared" si="108"/>
        <v>6.1164299999999994</v>
      </c>
      <c r="G2029" s="17">
        <f t="shared" si="109"/>
        <v>5.3789930000000007E-2</v>
      </c>
    </row>
    <row r="2030" spans="5:7" x14ac:dyDescent="0.25">
      <c r="E2030" s="16">
        <v>20.28</v>
      </c>
      <c r="F2030" s="15">
        <f t="shared" si="108"/>
        <v>6.1189200000000001</v>
      </c>
      <c r="G2030" s="17">
        <f t="shared" si="109"/>
        <v>5.3772519999999997E-2</v>
      </c>
    </row>
    <row r="2031" spans="5:7" x14ac:dyDescent="0.25">
      <c r="E2031" s="16">
        <v>20.29</v>
      </c>
      <c r="F2031" s="15">
        <f t="shared" si="108"/>
        <v>6.12141</v>
      </c>
      <c r="G2031" s="17">
        <f t="shared" si="109"/>
        <v>5.3755110000000002E-2</v>
      </c>
    </row>
    <row r="2032" spans="5:7" x14ac:dyDescent="0.25">
      <c r="E2032" s="16">
        <v>20.3</v>
      </c>
      <c r="F2032" s="15">
        <f t="shared" si="108"/>
        <v>6.1238999999999999</v>
      </c>
      <c r="G2032" s="17">
        <f t="shared" si="109"/>
        <v>5.3737699999999999E-2</v>
      </c>
    </row>
    <row r="2033" spans="5:7" x14ac:dyDescent="0.25">
      <c r="E2033" s="16">
        <v>20.309999999999999</v>
      </c>
      <c r="F2033" s="15">
        <f t="shared" si="108"/>
        <v>6.1263899999999998</v>
      </c>
      <c r="G2033" s="17">
        <f t="shared" si="109"/>
        <v>5.3720290000000004E-2</v>
      </c>
    </row>
    <row r="2034" spans="5:7" x14ac:dyDescent="0.25">
      <c r="E2034" s="16">
        <v>20.32</v>
      </c>
      <c r="F2034" s="15">
        <f t="shared" si="108"/>
        <v>6.1288799999999997</v>
      </c>
      <c r="G2034" s="17">
        <f t="shared" si="109"/>
        <v>5.3702880000000001E-2</v>
      </c>
    </row>
    <row r="2035" spans="5:7" x14ac:dyDescent="0.25">
      <c r="E2035" s="16">
        <v>20.329999999999998</v>
      </c>
      <c r="F2035" s="15">
        <f t="shared" si="108"/>
        <v>6.1313699999999995</v>
      </c>
      <c r="G2035" s="17">
        <f t="shared" si="109"/>
        <v>5.3685470000000006E-2</v>
      </c>
    </row>
    <row r="2036" spans="5:7" x14ac:dyDescent="0.25">
      <c r="E2036" s="16">
        <v>20.34</v>
      </c>
      <c r="F2036" s="15">
        <f t="shared" si="108"/>
        <v>6.1338599999999994</v>
      </c>
      <c r="G2036" s="17">
        <f t="shared" si="109"/>
        <v>5.3668060000000004E-2</v>
      </c>
    </row>
    <row r="2037" spans="5:7" x14ac:dyDescent="0.25">
      <c r="E2037" s="16">
        <v>20.350000000000001</v>
      </c>
      <c r="F2037" s="15">
        <f t="shared" si="108"/>
        <v>6.1363500000000002</v>
      </c>
      <c r="G2037" s="17">
        <f t="shared" si="109"/>
        <v>5.3650650000000001E-2</v>
      </c>
    </row>
    <row r="2038" spans="5:7" x14ac:dyDescent="0.25">
      <c r="E2038" s="16">
        <v>20.36</v>
      </c>
      <c r="F2038" s="15">
        <f t="shared" si="108"/>
        <v>6.1388400000000001</v>
      </c>
      <c r="G2038" s="17">
        <f t="shared" si="109"/>
        <v>5.3633240000000006E-2</v>
      </c>
    </row>
    <row r="2039" spans="5:7" x14ac:dyDescent="0.25">
      <c r="E2039" s="16">
        <v>20.37</v>
      </c>
      <c r="F2039" s="15">
        <f t="shared" si="108"/>
        <v>6.14133</v>
      </c>
      <c r="G2039" s="17">
        <f t="shared" si="109"/>
        <v>5.3615830000000003E-2</v>
      </c>
    </row>
    <row r="2040" spans="5:7" x14ac:dyDescent="0.25">
      <c r="E2040" s="16">
        <v>20.38</v>
      </c>
      <c r="F2040" s="15">
        <f t="shared" si="108"/>
        <v>6.1438199999999998</v>
      </c>
      <c r="G2040" s="17">
        <f t="shared" si="109"/>
        <v>5.3598420000000008E-2</v>
      </c>
    </row>
    <row r="2041" spans="5:7" x14ac:dyDescent="0.25">
      <c r="E2041" s="16">
        <v>20.39</v>
      </c>
      <c r="F2041" s="15">
        <f t="shared" si="108"/>
        <v>6.1463099999999997</v>
      </c>
      <c r="G2041" s="17">
        <f t="shared" si="109"/>
        <v>5.3581009999999998E-2</v>
      </c>
    </row>
    <row r="2042" spans="5:7" x14ac:dyDescent="0.25">
      <c r="E2042" s="16">
        <v>20.399999999999999</v>
      </c>
      <c r="F2042" s="15">
        <f t="shared" si="108"/>
        <v>6.1487999999999996</v>
      </c>
      <c r="G2042" s="17">
        <f t="shared" si="109"/>
        <v>5.3563600000000003E-2</v>
      </c>
    </row>
    <row r="2043" spans="5:7" x14ac:dyDescent="0.25">
      <c r="E2043" s="16">
        <v>20.41</v>
      </c>
      <c r="F2043" s="15">
        <f t="shared" si="108"/>
        <v>6.1512899999999995</v>
      </c>
      <c r="G2043" s="17">
        <f t="shared" si="109"/>
        <v>5.354619E-2</v>
      </c>
    </row>
    <row r="2044" spans="5:7" x14ac:dyDescent="0.25">
      <c r="E2044" s="16">
        <v>20.420000000000002</v>
      </c>
      <c r="F2044" s="15">
        <f t="shared" si="108"/>
        <v>6.1537800000000002</v>
      </c>
      <c r="G2044" s="17">
        <f t="shared" si="109"/>
        <v>5.3528779999999998E-2</v>
      </c>
    </row>
    <row r="2045" spans="5:7" x14ac:dyDescent="0.25">
      <c r="E2045" s="16">
        <v>20.43</v>
      </c>
      <c r="F2045" s="15">
        <f t="shared" si="108"/>
        <v>6.1562700000000001</v>
      </c>
      <c r="G2045" s="17">
        <f t="shared" si="109"/>
        <v>5.3511370000000003E-2</v>
      </c>
    </row>
    <row r="2046" spans="5:7" x14ac:dyDescent="0.25">
      <c r="E2046" s="16">
        <v>20.440000000000001</v>
      </c>
      <c r="F2046" s="15">
        <f t="shared" si="108"/>
        <v>6.15876</v>
      </c>
      <c r="G2046" s="17">
        <f t="shared" si="109"/>
        <v>5.349396E-2</v>
      </c>
    </row>
    <row r="2047" spans="5:7" x14ac:dyDescent="0.25">
      <c r="E2047" s="16">
        <v>20.45</v>
      </c>
      <c r="F2047" s="15">
        <f t="shared" si="108"/>
        <v>6.1612499999999999</v>
      </c>
      <c r="G2047" s="17">
        <f t="shared" si="109"/>
        <v>5.3476550000000005E-2</v>
      </c>
    </row>
    <row r="2048" spans="5:7" x14ac:dyDescent="0.25">
      <c r="E2048" s="16">
        <v>20.46</v>
      </c>
      <c r="F2048" s="15">
        <f t="shared" si="108"/>
        <v>6.1637399999999998</v>
      </c>
      <c r="G2048" s="17">
        <f t="shared" si="109"/>
        <v>5.3459140000000002E-2</v>
      </c>
    </row>
    <row r="2049" spans="5:7" x14ac:dyDescent="0.25">
      <c r="E2049" s="16">
        <v>20.47</v>
      </c>
      <c r="F2049" s="15">
        <f t="shared" si="108"/>
        <v>6.1662299999999997</v>
      </c>
      <c r="G2049" s="17">
        <f t="shared" si="109"/>
        <v>5.3441730000000007E-2</v>
      </c>
    </row>
    <row r="2050" spans="5:7" x14ac:dyDescent="0.25">
      <c r="E2050" s="16">
        <v>20.48</v>
      </c>
      <c r="F2050" s="15">
        <f t="shared" si="108"/>
        <v>6.1687200000000004</v>
      </c>
      <c r="G2050" s="17">
        <f t="shared" si="109"/>
        <v>5.3424320000000004E-2</v>
      </c>
    </row>
    <row r="2051" spans="5:7" x14ac:dyDescent="0.25">
      <c r="E2051" s="16">
        <v>20.49</v>
      </c>
      <c r="F2051" s="15">
        <f t="shared" si="108"/>
        <v>6.1712099999999994</v>
      </c>
      <c r="G2051" s="17">
        <f t="shared" si="109"/>
        <v>5.3406910000000002E-2</v>
      </c>
    </row>
    <row r="2052" spans="5:7" x14ac:dyDescent="0.25">
      <c r="E2052" s="16">
        <v>20.5</v>
      </c>
      <c r="F2052" s="15">
        <f t="shared" si="108"/>
        <v>6.1737000000000002</v>
      </c>
      <c r="G2052" s="17">
        <f t="shared" si="109"/>
        <v>5.3389499999999999E-2</v>
      </c>
    </row>
    <row r="2053" spans="5:7" x14ac:dyDescent="0.25">
      <c r="E2053" s="16">
        <v>20.51</v>
      </c>
      <c r="F2053" s="15">
        <f t="shared" si="108"/>
        <v>6.1761900000000001</v>
      </c>
      <c r="G2053" s="17">
        <f t="shared" si="109"/>
        <v>5.3372089999999997E-2</v>
      </c>
    </row>
    <row r="2054" spans="5:7" x14ac:dyDescent="0.25">
      <c r="E2054" s="16">
        <v>20.52</v>
      </c>
      <c r="F2054" s="15">
        <f t="shared" si="108"/>
        <v>6.1786799999999999</v>
      </c>
      <c r="G2054" s="17">
        <f t="shared" si="109"/>
        <v>5.3354680000000002E-2</v>
      </c>
    </row>
    <row r="2055" spans="5:7" x14ac:dyDescent="0.25">
      <c r="E2055" s="16">
        <v>20.53</v>
      </c>
      <c r="F2055" s="15">
        <f t="shared" si="108"/>
        <v>6.1811699999999998</v>
      </c>
      <c r="G2055" s="17">
        <f t="shared" si="109"/>
        <v>5.3337269999999999E-2</v>
      </c>
    </row>
    <row r="2056" spans="5:7" x14ac:dyDescent="0.25">
      <c r="E2056" s="16">
        <v>20.54</v>
      </c>
      <c r="F2056" s="15">
        <f t="shared" si="108"/>
        <v>6.1836599999999997</v>
      </c>
      <c r="G2056" s="17">
        <f t="shared" si="109"/>
        <v>5.3319860000000004E-2</v>
      </c>
    </row>
    <row r="2057" spans="5:7" x14ac:dyDescent="0.25">
      <c r="E2057" s="16">
        <v>20.55</v>
      </c>
      <c r="F2057" s="15">
        <f t="shared" si="108"/>
        <v>6.1861499999999996</v>
      </c>
      <c r="G2057" s="17">
        <f t="shared" si="109"/>
        <v>5.3302450000000001E-2</v>
      </c>
    </row>
    <row r="2058" spans="5:7" x14ac:dyDescent="0.25">
      <c r="E2058" s="16">
        <v>20.56</v>
      </c>
      <c r="F2058" s="15">
        <f t="shared" si="108"/>
        <v>6.1886399999999995</v>
      </c>
      <c r="G2058" s="17">
        <f t="shared" si="109"/>
        <v>5.3285040000000006E-2</v>
      </c>
    </row>
    <row r="2059" spans="5:7" x14ac:dyDescent="0.25">
      <c r="E2059" s="16">
        <v>20.57</v>
      </c>
      <c r="F2059" s="15">
        <f t="shared" si="108"/>
        <v>6.1911300000000002</v>
      </c>
      <c r="G2059" s="17">
        <f t="shared" si="109"/>
        <v>5.3267630000000003E-2</v>
      </c>
    </row>
    <row r="2060" spans="5:7" x14ac:dyDescent="0.25">
      <c r="E2060" s="16">
        <v>20.58</v>
      </c>
      <c r="F2060" s="15">
        <f t="shared" si="108"/>
        <v>6.1936199999999992</v>
      </c>
      <c r="G2060" s="17">
        <f t="shared" si="109"/>
        <v>5.3250220000000008E-2</v>
      </c>
    </row>
    <row r="2061" spans="5:7" x14ac:dyDescent="0.25">
      <c r="E2061" s="16">
        <v>20.59</v>
      </c>
      <c r="F2061" s="15">
        <f t="shared" si="108"/>
        <v>6.19611</v>
      </c>
      <c r="G2061" s="17">
        <f t="shared" si="109"/>
        <v>5.3232810000000005E-2</v>
      </c>
    </row>
    <row r="2062" spans="5:7" x14ac:dyDescent="0.25">
      <c r="E2062" s="16">
        <v>20.6</v>
      </c>
      <c r="F2062" s="15">
        <f t="shared" si="108"/>
        <v>6.1985999999999999</v>
      </c>
      <c r="G2062" s="17">
        <f t="shared" si="109"/>
        <v>5.3215400000000003E-2</v>
      </c>
    </row>
    <row r="2063" spans="5:7" x14ac:dyDescent="0.25">
      <c r="E2063" s="16">
        <v>20.61</v>
      </c>
      <c r="F2063" s="15">
        <f t="shared" si="108"/>
        <v>6.2010899999999998</v>
      </c>
      <c r="G2063" s="17">
        <f t="shared" si="109"/>
        <v>5.3197990000000001E-2</v>
      </c>
    </row>
    <row r="2064" spans="5:7" x14ac:dyDescent="0.25">
      <c r="E2064" s="16">
        <v>20.62</v>
      </c>
      <c r="F2064" s="15">
        <f t="shared" si="108"/>
        <v>6.2035800000000005</v>
      </c>
      <c r="G2064" s="17">
        <f t="shared" si="109"/>
        <v>5.3180579999999998E-2</v>
      </c>
    </row>
    <row r="2065" spans="5:7" x14ac:dyDescent="0.25">
      <c r="E2065" s="16">
        <v>20.63</v>
      </c>
      <c r="F2065" s="15">
        <f t="shared" si="108"/>
        <v>6.2060699999999995</v>
      </c>
      <c r="G2065" s="17">
        <f t="shared" si="109"/>
        <v>5.3163170000000003E-2</v>
      </c>
    </row>
    <row r="2066" spans="5:7" x14ac:dyDescent="0.25">
      <c r="E2066" s="16">
        <v>20.64</v>
      </c>
      <c r="F2066" s="15">
        <f t="shared" si="108"/>
        <v>6.2085600000000003</v>
      </c>
      <c r="G2066" s="17">
        <f t="shared" si="109"/>
        <v>5.314576E-2</v>
      </c>
    </row>
    <row r="2067" spans="5:7" x14ac:dyDescent="0.25">
      <c r="E2067" s="16">
        <v>20.65</v>
      </c>
      <c r="F2067" s="15">
        <f t="shared" ref="F2067:F2130" si="110">B$38+(B$39-B$38)*(($E2067-$A$38)/($A$39-$A$38))</f>
        <v>6.2110499999999993</v>
      </c>
      <c r="G2067" s="17">
        <f t="shared" ref="G2067:G2130" si="111">C$38+(C$39-C$38)*(($E2067-$A$38)/($A$39-$A$38))</f>
        <v>5.3128350000000005E-2</v>
      </c>
    </row>
    <row r="2068" spans="5:7" x14ac:dyDescent="0.25">
      <c r="E2068" s="16">
        <v>20.66</v>
      </c>
      <c r="F2068" s="15">
        <f t="shared" si="110"/>
        <v>6.2135400000000001</v>
      </c>
      <c r="G2068" s="17">
        <f t="shared" si="111"/>
        <v>5.3110940000000002E-2</v>
      </c>
    </row>
    <row r="2069" spans="5:7" x14ac:dyDescent="0.25">
      <c r="E2069" s="16">
        <v>20.67</v>
      </c>
      <c r="F2069" s="15">
        <f t="shared" si="110"/>
        <v>6.2160299999999999</v>
      </c>
      <c r="G2069" s="17">
        <f t="shared" si="111"/>
        <v>5.309353E-2</v>
      </c>
    </row>
    <row r="2070" spans="5:7" x14ac:dyDescent="0.25">
      <c r="E2070" s="16">
        <v>20.68</v>
      </c>
      <c r="F2070" s="15">
        <f t="shared" si="110"/>
        <v>6.2185199999999998</v>
      </c>
      <c r="G2070" s="17">
        <f t="shared" si="111"/>
        <v>5.3076120000000004E-2</v>
      </c>
    </row>
    <row r="2071" spans="5:7" x14ac:dyDescent="0.25">
      <c r="E2071" s="16">
        <v>20.69</v>
      </c>
      <c r="F2071" s="15">
        <f t="shared" si="110"/>
        <v>6.2210100000000006</v>
      </c>
      <c r="G2071" s="17">
        <f t="shared" si="111"/>
        <v>5.3058710000000002E-2</v>
      </c>
    </row>
    <row r="2072" spans="5:7" x14ac:dyDescent="0.25">
      <c r="E2072" s="16">
        <v>20.7</v>
      </c>
      <c r="F2072" s="15">
        <f t="shared" si="110"/>
        <v>6.2234999999999996</v>
      </c>
      <c r="G2072" s="17">
        <f t="shared" si="111"/>
        <v>5.3041300000000006E-2</v>
      </c>
    </row>
    <row r="2073" spans="5:7" x14ac:dyDescent="0.25">
      <c r="E2073" s="16">
        <v>20.71</v>
      </c>
      <c r="F2073" s="15">
        <f t="shared" si="110"/>
        <v>6.2259900000000004</v>
      </c>
      <c r="G2073" s="17">
        <f t="shared" si="111"/>
        <v>5.3023890000000004E-2</v>
      </c>
    </row>
    <row r="2074" spans="5:7" x14ac:dyDescent="0.25">
      <c r="E2074" s="16">
        <v>20.72</v>
      </c>
      <c r="F2074" s="15">
        <f t="shared" si="110"/>
        <v>6.2284799999999994</v>
      </c>
      <c r="G2074" s="17">
        <f t="shared" si="111"/>
        <v>5.3006480000000002E-2</v>
      </c>
    </row>
    <row r="2075" spans="5:7" x14ac:dyDescent="0.25">
      <c r="E2075" s="16">
        <v>20.73</v>
      </c>
      <c r="F2075" s="15">
        <f t="shared" si="110"/>
        <v>6.2309700000000001</v>
      </c>
      <c r="G2075" s="17">
        <f t="shared" si="111"/>
        <v>5.2989069999999999E-2</v>
      </c>
    </row>
    <row r="2076" spans="5:7" x14ac:dyDescent="0.25">
      <c r="E2076" s="16">
        <v>20.74</v>
      </c>
      <c r="F2076" s="15">
        <f t="shared" si="110"/>
        <v>6.2334599999999991</v>
      </c>
      <c r="G2076" s="17">
        <f t="shared" si="111"/>
        <v>5.2971660000000004E-2</v>
      </c>
    </row>
    <row r="2077" spans="5:7" x14ac:dyDescent="0.25">
      <c r="E2077" s="16">
        <v>20.75</v>
      </c>
      <c r="F2077" s="15">
        <f t="shared" si="110"/>
        <v>6.2359499999999999</v>
      </c>
      <c r="G2077" s="17">
        <f t="shared" si="111"/>
        <v>5.2954250000000001E-2</v>
      </c>
    </row>
    <row r="2078" spans="5:7" x14ac:dyDescent="0.25">
      <c r="E2078" s="16">
        <v>20.76</v>
      </c>
      <c r="F2078" s="15">
        <f t="shared" si="110"/>
        <v>6.2384400000000007</v>
      </c>
      <c r="G2078" s="17">
        <f t="shared" si="111"/>
        <v>5.2936839999999999E-2</v>
      </c>
    </row>
    <row r="2079" spans="5:7" x14ac:dyDescent="0.25">
      <c r="E2079" s="16">
        <v>20.77</v>
      </c>
      <c r="F2079" s="15">
        <f t="shared" si="110"/>
        <v>6.2409299999999996</v>
      </c>
      <c r="G2079" s="17">
        <f t="shared" si="111"/>
        <v>5.2919430000000003E-2</v>
      </c>
    </row>
    <row r="2080" spans="5:7" x14ac:dyDescent="0.25">
      <c r="E2080" s="16">
        <v>20.78</v>
      </c>
      <c r="F2080" s="15">
        <f t="shared" si="110"/>
        <v>6.2434200000000004</v>
      </c>
      <c r="G2080" s="17">
        <f t="shared" si="111"/>
        <v>5.2902020000000001E-2</v>
      </c>
    </row>
    <row r="2081" spans="5:7" x14ac:dyDescent="0.25">
      <c r="E2081" s="16">
        <v>20.79</v>
      </c>
      <c r="F2081" s="15">
        <f t="shared" si="110"/>
        <v>6.2459099999999994</v>
      </c>
      <c r="G2081" s="17">
        <f t="shared" si="111"/>
        <v>5.2884610000000006E-2</v>
      </c>
    </row>
    <row r="2082" spans="5:7" x14ac:dyDescent="0.25">
      <c r="E2082" s="16">
        <v>20.8</v>
      </c>
      <c r="F2082" s="15">
        <f t="shared" si="110"/>
        <v>6.2484000000000002</v>
      </c>
      <c r="G2082" s="17">
        <f t="shared" si="111"/>
        <v>5.2867200000000003E-2</v>
      </c>
    </row>
    <row r="2083" spans="5:7" x14ac:dyDescent="0.25">
      <c r="E2083" s="16">
        <v>20.81</v>
      </c>
      <c r="F2083" s="15">
        <f t="shared" si="110"/>
        <v>6.2508899999999992</v>
      </c>
      <c r="G2083" s="17">
        <f t="shared" si="111"/>
        <v>5.2849790000000008E-2</v>
      </c>
    </row>
    <row r="2084" spans="5:7" x14ac:dyDescent="0.25">
      <c r="E2084" s="16">
        <v>20.82</v>
      </c>
      <c r="F2084" s="15">
        <f t="shared" si="110"/>
        <v>6.2533799999999999</v>
      </c>
      <c r="G2084" s="17">
        <f t="shared" si="111"/>
        <v>5.2832380000000005E-2</v>
      </c>
    </row>
    <row r="2085" spans="5:7" x14ac:dyDescent="0.25">
      <c r="E2085" s="16">
        <v>20.83</v>
      </c>
      <c r="F2085" s="15">
        <f t="shared" si="110"/>
        <v>6.2558699999999998</v>
      </c>
      <c r="G2085" s="17">
        <f t="shared" si="111"/>
        <v>5.2814970000000003E-2</v>
      </c>
    </row>
    <row r="2086" spans="5:7" x14ac:dyDescent="0.25">
      <c r="E2086" s="16">
        <v>20.84</v>
      </c>
      <c r="F2086" s="15">
        <f t="shared" si="110"/>
        <v>6.2583599999999997</v>
      </c>
      <c r="G2086" s="17">
        <f t="shared" si="111"/>
        <v>5.279756E-2</v>
      </c>
    </row>
    <row r="2087" spans="5:7" x14ac:dyDescent="0.25">
      <c r="E2087" s="16">
        <v>20.85</v>
      </c>
      <c r="F2087" s="15">
        <f t="shared" si="110"/>
        <v>6.2608500000000005</v>
      </c>
      <c r="G2087" s="17">
        <f t="shared" si="111"/>
        <v>5.2780149999999998E-2</v>
      </c>
    </row>
    <row r="2088" spans="5:7" x14ac:dyDescent="0.25">
      <c r="E2088" s="16">
        <v>20.86</v>
      </c>
      <c r="F2088" s="15">
        <f t="shared" si="110"/>
        <v>6.2633399999999995</v>
      </c>
      <c r="G2088" s="17">
        <f t="shared" si="111"/>
        <v>5.2762740000000002E-2</v>
      </c>
    </row>
    <row r="2089" spans="5:7" x14ac:dyDescent="0.25">
      <c r="E2089" s="16">
        <v>20.87</v>
      </c>
      <c r="F2089" s="15">
        <f t="shared" si="110"/>
        <v>6.2658300000000002</v>
      </c>
      <c r="G2089" s="17">
        <f t="shared" si="111"/>
        <v>5.274533E-2</v>
      </c>
    </row>
    <row r="2090" spans="5:7" x14ac:dyDescent="0.25">
      <c r="E2090" s="16">
        <v>20.88</v>
      </c>
      <c r="F2090" s="15">
        <f t="shared" si="110"/>
        <v>6.2683199999999992</v>
      </c>
      <c r="G2090" s="17">
        <f t="shared" si="111"/>
        <v>5.2727920000000005E-2</v>
      </c>
    </row>
    <row r="2091" spans="5:7" x14ac:dyDescent="0.25">
      <c r="E2091" s="16">
        <v>20.89</v>
      </c>
      <c r="F2091" s="15">
        <f t="shared" si="110"/>
        <v>6.27081</v>
      </c>
      <c r="G2091" s="17">
        <f t="shared" si="111"/>
        <v>5.2710510000000002E-2</v>
      </c>
    </row>
    <row r="2092" spans="5:7" x14ac:dyDescent="0.25">
      <c r="E2092" s="16">
        <v>20.9</v>
      </c>
      <c r="F2092" s="15">
        <f t="shared" si="110"/>
        <v>6.2732999999999999</v>
      </c>
      <c r="G2092" s="17">
        <f t="shared" si="111"/>
        <v>5.2693100000000007E-2</v>
      </c>
    </row>
    <row r="2093" spans="5:7" x14ac:dyDescent="0.25">
      <c r="E2093" s="16">
        <v>20.91</v>
      </c>
      <c r="F2093" s="15">
        <f t="shared" si="110"/>
        <v>6.2757899999999998</v>
      </c>
      <c r="G2093" s="17">
        <f t="shared" si="111"/>
        <v>5.2675690000000004E-2</v>
      </c>
    </row>
    <row r="2094" spans="5:7" x14ac:dyDescent="0.25">
      <c r="E2094" s="16">
        <v>20.92</v>
      </c>
      <c r="F2094" s="15">
        <f t="shared" si="110"/>
        <v>6.2782800000000005</v>
      </c>
      <c r="G2094" s="17">
        <f t="shared" si="111"/>
        <v>5.2658280000000002E-2</v>
      </c>
    </row>
    <row r="2095" spans="5:7" x14ac:dyDescent="0.25">
      <c r="E2095" s="16">
        <v>20.93</v>
      </c>
      <c r="F2095" s="15">
        <f t="shared" si="110"/>
        <v>6.2807699999999995</v>
      </c>
      <c r="G2095" s="17">
        <f t="shared" si="111"/>
        <v>5.2640870000000006E-2</v>
      </c>
    </row>
    <row r="2096" spans="5:7" x14ac:dyDescent="0.25">
      <c r="E2096" s="16">
        <v>20.94</v>
      </c>
      <c r="F2096" s="15">
        <f t="shared" si="110"/>
        <v>6.2832600000000003</v>
      </c>
      <c r="G2096" s="17">
        <f t="shared" si="111"/>
        <v>5.2623459999999997E-2</v>
      </c>
    </row>
    <row r="2097" spans="5:7" x14ac:dyDescent="0.25">
      <c r="E2097" s="16">
        <v>20.95</v>
      </c>
      <c r="F2097" s="15">
        <f t="shared" si="110"/>
        <v>6.2857499999999993</v>
      </c>
      <c r="G2097" s="17">
        <f t="shared" si="111"/>
        <v>5.2606050000000001E-2</v>
      </c>
    </row>
    <row r="2098" spans="5:7" x14ac:dyDescent="0.25">
      <c r="E2098" s="16">
        <v>20.96</v>
      </c>
      <c r="F2098" s="15">
        <f t="shared" si="110"/>
        <v>6.2882400000000001</v>
      </c>
      <c r="G2098" s="17">
        <f t="shared" si="111"/>
        <v>5.2588639999999999E-2</v>
      </c>
    </row>
    <row r="2099" spans="5:7" x14ac:dyDescent="0.25">
      <c r="E2099" s="16">
        <v>20.97</v>
      </c>
      <c r="F2099" s="15">
        <f t="shared" si="110"/>
        <v>6.2907299999999999</v>
      </c>
      <c r="G2099" s="17">
        <f t="shared" si="111"/>
        <v>5.2571230000000004E-2</v>
      </c>
    </row>
    <row r="2100" spans="5:7" x14ac:dyDescent="0.25">
      <c r="E2100" s="16">
        <v>20.98</v>
      </c>
      <c r="F2100" s="15">
        <f t="shared" si="110"/>
        <v>6.2932199999999998</v>
      </c>
      <c r="G2100" s="17">
        <f t="shared" si="111"/>
        <v>5.2553820000000001E-2</v>
      </c>
    </row>
    <row r="2101" spans="5:7" x14ac:dyDescent="0.25">
      <c r="E2101" s="16">
        <v>20.99</v>
      </c>
      <c r="F2101" s="15">
        <f t="shared" si="110"/>
        <v>6.2957099999999997</v>
      </c>
      <c r="G2101" s="17">
        <f t="shared" si="111"/>
        <v>5.2536410000000006E-2</v>
      </c>
    </row>
    <row r="2102" spans="5:7" x14ac:dyDescent="0.25">
      <c r="E2102" s="16">
        <v>21</v>
      </c>
      <c r="F2102" s="15">
        <f t="shared" si="110"/>
        <v>6.2981999999999996</v>
      </c>
      <c r="G2102" s="17">
        <f t="shared" si="111"/>
        <v>5.2519000000000003E-2</v>
      </c>
    </row>
    <row r="2103" spans="5:7" x14ac:dyDescent="0.25">
      <c r="E2103" s="16">
        <v>21.01</v>
      </c>
      <c r="F2103" s="15">
        <f t="shared" si="110"/>
        <v>6.3006900000000003</v>
      </c>
      <c r="G2103" s="17">
        <f t="shared" si="111"/>
        <v>5.2501590000000001E-2</v>
      </c>
    </row>
    <row r="2104" spans="5:7" x14ac:dyDescent="0.25">
      <c r="E2104" s="16">
        <v>21.02</v>
      </c>
      <c r="F2104" s="15">
        <f t="shared" si="110"/>
        <v>6.3031799999999993</v>
      </c>
      <c r="G2104" s="17">
        <f t="shared" si="111"/>
        <v>5.2484180000000005E-2</v>
      </c>
    </row>
    <row r="2105" spans="5:7" x14ac:dyDescent="0.25">
      <c r="E2105" s="16">
        <v>21.03</v>
      </c>
      <c r="F2105" s="15">
        <f t="shared" si="110"/>
        <v>6.3056700000000001</v>
      </c>
      <c r="G2105" s="17">
        <f t="shared" si="111"/>
        <v>5.2466770000000003E-2</v>
      </c>
    </row>
    <row r="2106" spans="5:7" x14ac:dyDescent="0.25">
      <c r="E2106" s="16">
        <v>21.04</v>
      </c>
      <c r="F2106" s="15">
        <f t="shared" si="110"/>
        <v>6.30816</v>
      </c>
      <c r="G2106" s="17">
        <f t="shared" si="111"/>
        <v>5.2449360000000007E-2</v>
      </c>
    </row>
    <row r="2107" spans="5:7" x14ac:dyDescent="0.25">
      <c r="E2107" s="16">
        <v>21.05</v>
      </c>
      <c r="F2107" s="15">
        <f t="shared" si="110"/>
        <v>6.3106499999999999</v>
      </c>
      <c r="G2107" s="17">
        <f t="shared" si="111"/>
        <v>5.2431949999999998E-2</v>
      </c>
    </row>
    <row r="2108" spans="5:7" x14ac:dyDescent="0.25">
      <c r="E2108" s="16">
        <v>21.06</v>
      </c>
      <c r="F2108" s="15">
        <f t="shared" si="110"/>
        <v>6.3131399999999998</v>
      </c>
      <c r="G2108" s="17">
        <f t="shared" si="111"/>
        <v>5.2414540000000003E-2</v>
      </c>
    </row>
    <row r="2109" spans="5:7" x14ac:dyDescent="0.25">
      <c r="E2109" s="16">
        <v>21.07</v>
      </c>
      <c r="F2109" s="15">
        <f t="shared" si="110"/>
        <v>6.3156299999999996</v>
      </c>
      <c r="G2109" s="17">
        <f t="shared" si="111"/>
        <v>5.239713E-2</v>
      </c>
    </row>
    <row r="2110" spans="5:7" x14ac:dyDescent="0.25">
      <c r="E2110" s="16">
        <v>21.08</v>
      </c>
      <c r="F2110" s="15">
        <f t="shared" si="110"/>
        <v>6.3181199999999995</v>
      </c>
      <c r="G2110" s="17">
        <f t="shared" si="111"/>
        <v>5.2379720000000005E-2</v>
      </c>
    </row>
    <row r="2111" spans="5:7" x14ac:dyDescent="0.25">
      <c r="E2111" s="16">
        <v>21.09</v>
      </c>
      <c r="F2111" s="15">
        <f t="shared" si="110"/>
        <v>6.3206099999999994</v>
      </c>
      <c r="G2111" s="17">
        <f t="shared" si="111"/>
        <v>5.2362310000000002E-2</v>
      </c>
    </row>
    <row r="2112" spans="5:7" x14ac:dyDescent="0.25">
      <c r="E2112" s="16">
        <v>21.1</v>
      </c>
      <c r="F2112" s="15">
        <f t="shared" si="110"/>
        <v>6.3231000000000002</v>
      </c>
      <c r="G2112" s="17">
        <f t="shared" si="111"/>
        <v>5.23449E-2</v>
      </c>
    </row>
    <row r="2113" spans="5:7" x14ac:dyDescent="0.25">
      <c r="E2113" s="16">
        <v>21.11</v>
      </c>
      <c r="F2113" s="15">
        <f t="shared" si="110"/>
        <v>6.32559</v>
      </c>
      <c r="G2113" s="17">
        <f t="shared" si="111"/>
        <v>5.2327490000000004E-2</v>
      </c>
    </row>
    <row r="2114" spans="5:7" x14ac:dyDescent="0.25">
      <c r="E2114" s="16">
        <v>21.12</v>
      </c>
      <c r="F2114" s="15">
        <f t="shared" si="110"/>
        <v>6.3280799999999999</v>
      </c>
      <c r="G2114" s="17">
        <f t="shared" si="111"/>
        <v>5.2310080000000002E-2</v>
      </c>
    </row>
    <row r="2115" spans="5:7" x14ac:dyDescent="0.25">
      <c r="E2115" s="16">
        <v>21.13</v>
      </c>
      <c r="F2115" s="15">
        <f t="shared" si="110"/>
        <v>6.3305699999999998</v>
      </c>
      <c r="G2115" s="17">
        <f t="shared" si="111"/>
        <v>5.2292670000000006E-2</v>
      </c>
    </row>
    <row r="2116" spans="5:7" x14ac:dyDescent="0.25">
      <c r="E2116" s="16">
        <v>21.14</v>
      </c>
      <c r="F2116" s="15">
        <f t="shared" si="110"/>
        <v>6.3330599999999997</v>
      </c>
      <c r="G2116" s="17">
        <f t="shared" si="111"/>
        <v>5.2275260000000004E-2</v>
      </c>
    </row>
    <row r="2117" spans="5:7" x14ac:dyDescent="0.25">
      <c r="E2117" s="16">
        <v>21.15</v>
      </c>
      <c r="F2117" s="15">
        <f t="shared" si="110"/>
        <v>6.3355499999999996</v>
      </c>
      <c r="G2117" s="17">
        <f t="shared" si="111"/>
        <v>5.2257850000000008E-2</v>
      </c>
    </row>
    <row r="2118" spans="5:7" x14ac:dyDescent="0.25">
      <c r="E2118" s="16">
        <v>21.16</v>
      </c>
      <c r="F2118" s="15">
        <f t="shared" si="110"/>
        <v>6.3380399999999995</v>
      </c>
      <c r="G2118" s="17">
        <f t="shared" si="111"/>
        <v>5.2240439999999999E-2</v>
      </c>
    </row>
    <row r="2119" spans="5:7" x14ac:dyDescent="0.25">
      <c r="E2119" s="16">
        <v>21.17</v>
      </c>
      <c r="F2119" s="15">
        <f t="shared" si="110"/>
        <v>6.3405300000000002</v>
      </c>
      <c r="G2119" s="17">
        <f t="shared" si="111"/>
        <v>5.2223029999999997E-2</v>
      </c>
    </row>
    <row r="2120" spans="5:7" x14ac:dyDescent="0.25">
      <c r="E2120" s="16">
        <v>21.18</v>
      </c>
      <c r="F2120" s="15">
        <f t="shared" si="110"/>
        <v>6.3430200000000001</v>
      </c>
      <c r="G2120" s="17">
        <f t="shared" si="111"/>
        <v>5.2205620000000001E-2</v>
      </c>
    </row>
    <row r="2121" spans="5:7" x14ac:dyDescent="0.25">
      <c r="E2121" s="16">
        <v>21.19</v>
      </c>
      <c r="F2121" s="15">
        <f t="shared" si="110"/>
        <v>6.34551</v>
      </c>
      <c r="G2121" s="17">
        <f t="shared" si="111"/>
        <v>5.2188209999999999E-2</v>
      </c>
    </row>
    <row r="2122" spans="5:7" x14ac:dyDescent="0.25">
      <c r="E2122" s="16">
        <v>21.2</v>
      </c>
      <c r="F2122" s="15">
        <f t="shared" si="110"/>
        <v>6.3479999999999999</v>
      </c>
      <c r="G2122" s="17">
        <f t="shared" si="111"/>
        <v>5.2170800000000003E-2</v>
      </c>
    </row>
    <row r="2123" spans="5:7" x14ac:dyDescent="0.25">
      <c r="E2123" s="16">
        <v>21.21</v>
      </c>
      <c r="F2123" s="15">
        <f t="shared" si="110"/>
        <v>6.3504899999999997</v>
      </c>
      <c r="G2123" s="17">
        <f t="shared" si="111"/>
        <v>5.2153390000000001E-2</v>
      </c>
    </row>
    <row r="2124" spans="5:7" x14ac:dyDescent="0.25">
      <c r="E2124" s="16">
        <v>21.22</v>
      </c>
      <c r="F2124" s="15">
        <f t="shared" si="110"/>
        <v>6.3529799999999996</v>
      </c>
      <c r="G2124" s="17">
        <f t="shared" si="111"/>
        <v>5.2135980000000005E-2</v>
      </c>
    </row>
    <row r="2125" spans="5:7" x14ac:dyDescent="0.25">
      <c r="E2125" s="16">
        <v>21.23</v>
      </c>
      <c r="F2125" s="15">
        <f t="shared" si="110"/>
        <v>6.3554700000000004</v>
      </c>
      <c r="G2125" s="17">
        <f t="shared" si="111"/>
        <v>5.2118570000000003E-2</v>
      </c>
    </row>
    <row r="2126" spans="5:7" x14ac:dyDescent="0.25">
      <c r="E2126" s="16">
        <v>21.24</v>
      </c>
      <c r="F2126" s="15">
        <f t="shared" si="110"/>
        <v>6.3579599999999994</v>
      </c>
      <c r="G2126" s="17">
        <f t="shared" si="111"/>
        <v>5.2101160000000007E-2</v>
      </c>
    </row>
    <row r="2127" spans="5:7" x14ac:dyDescent="0.25">
      <c r="E2127" s="16">
        <v>21.25</v>
      </c>
      <c r="F2127" s="15">
        <f t="shared" si="110"/>
        <v>6.3604500000000002</v>
      </c>
      <c r="G2127" s="17">
        <f t="shared" si="111"/>
        <v>5.2083750000000005E-2</v>
      </c>
    </row>
    <row r="2128" spans="5:7" x14ac:dyDescent="0.25">
      <c r="E2128" s="16">
        <v>21.26</v>
      </c>
      <c r="F2128" s="15">
        <f t="shared" si="110"/>
        <v>6.36294</v>
      </c>
      <c r="G2128" s="17">
        <f t="shared" si="111"/>
        <v>5.2066340000000003E-2</v>
      </c>
    </row>
    <row r="2129" spans="5:7" x14ac:dyDescent="0.25">
      <c r="E2129" s="16">
        <v>21.27</v>
      </c>
      <c r="F2129" s="15">
        <f t="shared" si="110"/>
        <v>6.3654299999999999</v>
      </c>
      <c r="G2129" s="17">
        <f t="shared" si="111"/>
        <v>5.204893E-2</v>
      </c>
    </row>
    <row r="2130" spans="5:7" x14ac:dyDescent="0.25">
      <c r="E2130" s="16">
        <v>21.28</v>
      </c>
      <c r="F2130" s="15">
        <f t="shared" si="110"/>
        <v>6.3679199999999998</v>
      </c>
      <c r="G2130" s="17">
        <f t="shared" si="111"/>
        <v>5.2031519999999998E-2</v>
      </c>
    </row>
    <row r="2131" spans="5:7" x14ac:dyDescent="0.25">
      <c r="E2131" s="16">
        <v>21.29</v>
      </c>
      <c r="F2131" s="15">
        <f t="shared" ref="F2131:F2194" si="112">B$38+(B$39-B$38)*(($E2131-$A$38)/($A$39-$A$38))</f>
        <v>6.3704099999999997</v>
      </c>
      <c r="G2131" s="17">
        <f t="shared" ref="G2131:G2194" si="113">C$38+(C$39-C$38)*(($E2131-$A$38)/($A$39-$A$38))</f>
        <v>5.2014110000000002E-2</v>
      </c>
    </row>
    <row r="2132" spans="5:7" x14ac:dyDescent="0.25">
      <c r="E2132" s="16">
        <v>21.3</v>
      </c>
      <c r="F2132" s="15">
        <f t="shared" si="112"/>
        <v>6.3728999999999996</v>
      </c>
      <c r="G2132" s="17">
        <f t="shared" si="113"/>
        <v>5.19967E-2</v>
      </c>
    </row>
    <row r="2133" spans="5:7" x14ac:dyDescent="0.25">
      <c r="E2133" s="16">
        <v>21.31</v>
      </c>
      <c r="F2133" s="15">
        <f t="shared" si="112"/>
        <v>6.3753899999999994</v>
      </c>
      <c r="G2133" s="17">
        <f t="shared" si="113"/>
        <v>5.1979290000000004E-2</v>
      </c>
    </row>
    <row r="2134" spans="5:7" x14ac:dyDescent="0.25">
      <c r="E2134" s="16">
        <v>21.32</v>
      </c>
      <c r="F2134" s="15">
        <f t="shared" si="112"/>
        <v>6.3778800000000002</v>
      </c>
      <c r="G2134" s="17">
        <f t="shared" si="113"/>
        <v>5.1961880000000002E-2</v>
      </c>
    </row>
    <row r="2135" spans="5:7" x14ac:dyDescent="0.25">
      <c r="E2135" s="16">
        <v>21.33</v>
      </c>
      <c r="F2135" s="15">
        <f t="shared" si="112"/>
        <v>6.3803699999999992</v>
      </c>
      <c r="G2135" s="17">
        <f t="shared" si="113"/>
        <v>5.1944470000000006E-2</v>
      </c>
    </row>
    <row r="2136" spans="5:7" x14ac:dyDescent="0.25">
      <c r="E2136" s="16">
        <v>21.34</v>
      </c>
      <c r="F2136" s="15">
        <f t="shared" si="112"/>
        <v>6.38286</v>
      </c>
      <c r="G2136" s="17">
        <f t="shared" si="113"/>
        <v>5.1927060000000004E-2</v>
      </c>
    </row>
    <row r="2137" spans="5:7" x14ac:dyDescent="0.25">
      <c r="E2137" s="16">
        <v>21.35</v>
      </c>
      <c r="F2137" s="15">
        <f t="shared" si="112"/>
        <v>6.3853499999999999</v>
      </c>
      <c r="G2137" s="17">
        <f t="shared" si="113"/>
        <v>5.1909650000000002E-2</v>
      </c>
    </row>
    <row r="2138" spans="5:7" x14ac:dyDescent="0.25">
      <c r="E2138" s="16">
        <v>21.36</v>
      </c>
      <c r="F2138" s="15">
        <f t="shared" si="112"/>
        <v>6.3878399999999997</v>
      </c>
      <c r="G2138" s="17">
        <f t="shared" si="113"/>
        <v>5.1892240000000006E-2</v>
      </c>
    </row>
    <row r="2139" spans="5:7" x14ac:dyDescent="0.25">
      <c r="E2139" s="16">
        <v>21.37</v>
      </c>
      <c r="F2139" s="15">
        <f t="shared" si="112"/>
        <v>6.3903300000000005</v>
      </c>
      <c r="G2139" s="17">
        <f t="shared" si="113"/>
        <v>5.1874830000000004E-2</v>
      </c>
    </row>
    <row r="2140" spans="5:7" x14ac:dyDescent="0.25">
      <c r="E2140" s="16">
        <v>21.38</v>
      </c>
      <c r="F2140" s="15">
        <f t="shared" si="112"/>
        <v>6.3928199999999995</v>
      </c>
      <c r="G2140" s="17">
        <f t="shared" si="113"/>
        <v>5.1857420000000001E-2</v>
      </c>
    </row>
    <row r="2141" spans="5:7" x14ac:dyDescent="0.25">
      <c r="E2141" s="16">
        <v>21.39</v>
      </c>
      <c r="F2141" s="15">
        <f t="shared" si="112"/>
        <v>6.3953100000000003</v>
      </c>
      <c r="G2141" s="17">
        <f t="shared" si="113"/>
        <v>5.1840009999999999E-2</v>
      </c>
    </row>
    <row r="2142" spans="5:7" x14ac:dyDescent="0.25">
      <c r="E2142" s="16">
        <v>21.4</v>
      </c>
      <c r="F2142" s="15">
        <f t="shared" si="112"/>
        <v>6.3977999999999993</v>
      </c>
      <c r="G2142" s="17">
        <f t="shared" si="113"/>
        <v>5.1822600000000003E-2</v>
      </c>
    </row>
    <row r="2143" spans="5:7" x14ac:dyDescent="0.25">
      <c r="E2143" s="16">
        <v>21.41</v>
      </c>
      <c r="F2143" s="15">
        <f t="shared" si="112"/>
        <v>6.40029</v>
      </c>
      <c r="G2143" s="17">
        <f t="shared" si="113"/>
        <v>5.1805190000000001E-2</v>
      </c>
    </row>
    <row r="2144" spans="5:7" x14ac:dyDescent="0.25">
      <c r="E2144" s="16">
        <v>21.42</v>
      </c>
      <c r="F2144" s="15">
        <f t="shared" si="112"/>
        <v>6.4027799999999999</v>
      </c>
      <c r="G2144" s="17">
        <f t="shared" si="113"/>
        <v>5.1787779999999999E-2</v>
      </c>
    </row>
    <row r="2145" spans="5:7" x14ac:dyDescent="0.25">
      <c r="E2145" s="16">
        <v>21.43</v>
      </c>
      <c r="F2145" s="15">
        <f t="shared" si="112"/>
        <v>6.4052699999999998</v>
      </c>
      <c r="G2145" s="17">
        <f t="shared" si="113"/>
        <v>5.1770370000000003E-2</v>
      </c>
    </row>
    <row r="2146" spans="5:7" x14ac:dyDescent="0.25">
      <c r="E2146" s="16">
        <v>21.44</v>
      </c>
      <c r="F2146" s="15">
        <f t="shared" si="112"/>
        <v>6.4077599999999997</v>
      </c>
      <c r="G2146" s="17">
        <f t="shared" si="113"/>
        <v>5.1752960000000001E-2</v>
      </c>
    </row>
    <row r="2147" spans="5:7" x14ac:dyDescent="0.25">
      <c r="E2147" s="16">
        <v>21.45</v>
      </c>
      <c r="F2147" s="15">
        <f t="shared" si="112"/>
        <v>6.4102499999999996</v>
      </c>
      <c r="G2147" s="17">
        <f t="shared" si="113"/>
        <v>5.1735550000000005E-2</v>
      </c>
    </row>
    <row r="2148" spans="5:7" x14ac:dyDescent="0.25">
      <c r="E2148" s="16">
        <v>21.46</v>
      </c>
      <c r="F2148" s="15">
        <f t="shared" si="112"/>
        <v>6.4127400000000003</v>
      </c>
      <c r="G2148" s="17">
        <f t="shared" si="113"/>
        <v>5.1718140000000003E-2</v>
      </c>
    </row>
    <row r="2149" spans="5:7" x14ac:dyDescent="0.25">
      <c r="E2149" s="16">
        <v>21.47</v>
      </c>
      <c r="F2149" s="15">
        <f t="shared" si="112"/>
        <v>6.4152299999999993</v>
      </c>
      <c r="G2149" s="17">
        <f t="shared" si="113"/>
        <v>5.1700730000000007E-2</v>
      </c>
    </row>
    <row r="2150" spans="5:7" x14ac:dyDescent="0.25">
      <c r="E2150" s="16">
        <v>21.48</v>
      </c>
      <c r="F2150" s="15">
        <f t="shared" si="112"/>
        <v>6.4177200000000001</v>
      </c>
      <c r="G2150" s="17">
        <f t="shared" si="113"/>
        <v>5.1683320000000005E-2</v>
      </c>
    </row>
    <row r="2151" spans="5:7" x14ac:dyDescent="0.25">
      <c r="E2151" s="16">
        <v>21.49</v>
      </c>
      <c r="F2151" s="15">
        <f t="shared" si="112"/>
        <v>6.4202099999999991</v>
      </c>
      <c r="G2151" s="17">
        <f t="shared" si="113"/>
        <v>5.1665910000000002E-2</v>
      </c>
    </row>
    <row r="2152" spans="5:7" x14ac:dyDescent="0.25">
      <c r="E2152" s="16">
        <v>21.5</v>
      </c>
      <c r="F2152" s="15">
        <f t="shared" si="112"/>
        <v>6.4226999999999999</v>
      </c>
      <c r="G2152" s="17">
        <f t="shared" si="113"/>
        <v>5.16485E-2</v>
      </c>
    </row>
    <row r="2153" spans="5:7" x14ac:dyDescent="0.25">
      <c r="E2153" s="16">
        <v>21.51</v>
      </c>
      <c r="F2153" s="15">
        <f t="shared" si="112"/>
        <v>6.4251900000000006</v>
      </c>
      <c r="G2153" s="17">
        <f t="shared" si="113"/>
        <v>5.1631089999999998E-2</v>
      </c>
    </row>
    <row r="2154" spans="5:7" x14ac:dyDescent="0.25">
      <c r="E2154" s="16">
        <v>21.52</v>
      </c>
      <c r="F2154" s="15">
        <f t="shared" si="112"/>
        <v>6.4276799999999996</v>
      </c>
      <c r="G2154" s="17">
        <f t="shared" si="113"/>
        <v>5.1613680000000002E-2</v>
      </c>
    </row>
    <row r="2155" spans="5:7" x14ac:dyDescent="0.25">
      <c r="E2155" s="16">
        <v>21.53</v>
      </c>
      <c r="F2155" s="15">
        <f t="shared" si="112"/>
        <v>6.4301700000000004</v>
      </c>
      <c r="G2155" s="17">
        <f t="shared" si="113"/>
        <v>5.159627E-2</v>
      </c>
    </row>
    <row r="2156" spans="5:7" x14ac:dyDescent="0.25">
      <c r="E2156" s="16">
        <v>21.54</v>
      </c>
      <c r="F2156" s="15">
        <f t="shared" si="112"/>
        <v>6.4326599999999994</v>
      </c>
      <c r="G2156" s="17">
        <f t="shared" si="113"/>
        <v>5.1578860000000004E-2</v>
      </c>
    </row>
    <row r="2157" spans="5:7" x14ac:dyDescent="0.25">
      <c r="E2157" s="16">
        <v>21.55</v>
      </c>
      <c r="F2157" s="15">
        <f t="shared" si="112"/>
        <v>6.4351500000000001</v>
      </c>
      <c r="G2157" s="17">
        <f t="shared" si="113"/>
        <v>5.1561450000000002E-2</v>
      </c>
    </row>
    <row r="2158" spans="5:7" x14ac:dyDescent="0.25">
      <c r="E2158" s="16">
        <v>21.56</v>
      </c>
      <c r="F2158" s="15">
        <f t="shared" si="112"/>
        <v>6.4376399999999991</v>
      </c>
      <c r="G2158" s="17">
        <f t="shared" si="113"/>
        <v>5.1544040000000006E-2</v>
      </c>
    </row>
    <row r="2159" spans="5:7" x14ac:dyDescent="0.25">
      <c r="E2159" s="16">
        <v>21.57</v>
      </c>
      <c r="F2159" s="15">
        <f t="shared" si="112"/>
        <v>6.4401299999999999</v>
      </c>
      <c r="G2159" s="17">
        <f t="shared" si="113"/>
        <v>5.1526630000000004E-2</v>
      </c>
    </row>
    <row r="2160" spans="5:7" x14ac:dyDescent="0.25">
      <c r="E2160" s="16">
        <v>21.58</v>
      </c>
      <c r="F2160" s="15">
        <f t="shared" si="112"/>
        <v>6.4426199999999998</v>
      </c>
      <c r="G2160" s="17">
        <f t="shared" si="113"/>
        <v>5.1509220000000008E-2</v>
      </c>
    </row>
    <row r="2161" spans="5:7" x14ac:dyDescent="0.25">
      <c r="E2161" s="16">
        <v>21.59</v>
      </c>
      <c r="F2161" s="15">
        <f t="shared" si="112"/>
        <v>6.4451099999999997</v>
      </c>
      <c r="G2161" s="17">
        <f t="shared" si="113"/>
        <v>5.1491810000000006E-2</v>
      </c>
    </row>
    <row r="2162" spans="5:7" x14ac:dyDescent="0.25">
      <c r="E2162" s="16">
        <v>21.6</v>
      </c>
      <c r="F2162" s="15">
        <f t="shared" si="112"/>
        <v>6.4476000000000004</v>
      </c>
      <c r="G2162" s="17">
        <f t="shared" si="113"/>
        <v>5.1474400000000003E-2</v>
      </c>
    </row>
    <row r="2163" spans="5:7" x14ac:dyDescent="0.25">
      <c r="E2163" s="16">
        <v>21.61</v>
      </c>
      <c r="F2163" s="15">
        <f t="shared" si="112"/>
        <v>6.4500899999999994</v>
      </c>
      <c r="G2163" s="17">
        <f t="shared" si="113"/>
        <v>5.1456990000000001E-2</v>
      </c>
    </row>
    <row r="2164" spans="5:7" x14ac:dyDescent="0.25">
      <c r="E2164" s="16">
        <v>21.62</v>
      </c>
      <c r="F2164" s="15">
        <f t="shared" si="112"/>
        <v>6.4525800000000002</v>
      </c>
      <c r="G2164" s="17">
        <f t="shared" si="113"/>
        <v>5.1439579999999999E-2</v>
      </c>
    </row>
    <row r="2165" spans="5:7" x14ac:dyDescent="0.25">
      <c r="E2165" s="16">
        <v>21.63</v>
      </c>
      <c r="F2165" s="15">
        <f t="shared" si="112"/>
        <v>6.4550699999999992</v>
      </c>
      <c r="G2165" s="17">
        <f t="shared" si="113"/>
        <v>5.1422170000000003E-2</v>
      </c>
    </row>
    <row r="2166" spans="5:7" x14ac:dyDescent="0.25">
      <c r="E2166" s="16">
        <v>21.64</v>
      </c>
      <c r="F2166" s="15">
        <f t="shared" si="112"/>
        <v>6.45756</v>
      </c>
      <c r="G2166" s="17">
        <f t="shared" si="113"/>
        <v>5.1404760000000001E-2</v>
      </c>
    </row>
    <row r="2167" spans="5:7" x14ac:dyDescent="0.25">
      <c r="E2167" s="16">
        <v>21.65</v>
      </c>
      <c r="F2167" s="15">
        <f t="shared" si="112"/>
        <v>6.4600499999999998</v>
      </c>
      <c r="G2167" s="17">
        <f t="shared" si="113"/>
        <v>5.1387350000000005E-2</v>
      </c>
    </row>
    <row r="2168" spans="5:7" x14ac:dyDescent="0.25">
      <c r="E2168" s="16">
        <v>21.66</v>
      </c>
      <c r="F2168" s="15">
        <f t="shared" si="112"/>
        <v>6.4625399999999997</v>
      </c>
      <c r="G2168" s="17">
        <f t="shared" si="113"/>
        <v>5.1369940000000003E-2</v>
      </c>
    </row>
    <row r="2169" spans="5:7" x14ac:dyDescent="0.25">
      <c r="E2169" s="16">
        <v>21.67</v>
      </c>
      <c r="F2169" s="15">
        <f t="shared" si="112"/>
        <v>6.4650300000000005</v>
      </c>
      <c r="G2169" s="17">
        <f t="shared" si="113"/>
        <v>5.135253E-2</v>
      </c>
    </row>
    <row r="2170" spans="5:7" x14ac:dyDescent="0.25">
      <c r="E2170" s="16">
        <v>21.68</v>
      </c>
      <c r="F2170" s="15">
        <f t="shared" si="112"/>
        <v>6.4675199999999995</v>
      </c>
      <c r="G2170" s="17">
        <f t="shared" si="113"/>
        <v>5.1335120000000005E-2</v>
      </c>
    </row>
    <row r="2171" spans="5:7" x14ac:dyDescent="0.25">
      <c r="E2171" s="16">
        <v>21.69</v>
      </c>
      <c r="F2171" s="15">
        <f t="shared" si="112"/>
        <v>6.4700100000000003</v>
      </c>
      <c r="G2171" s="17">
        <f t="shared" si="113"/>
        <v>5.1317710000000002E-2</v>
      </c>
    </row>
    <row r="2172" spans="5:7" x14ac:dyDescent="0.25">
      <c r="E2172" s="16">
        <v>21.7</v>
      </c>
      <c r="F2172" s="15">
        <f t="shared" si="112"/>
        <v>6.4724999999999993</v>
      </c>
      <c r="G2172" s="17">
        <f t="shared" si="113"/>
        <v>5.1300300000000007E-2</v>
      </c>
    </row>
    <row r="2173" spans="5:7" x14ac:dyDescent="0.25">
      <c r="E2173" s="16">
        <v>21.71</v>
      </c>
      <c r="F2173" s="15">
        <f t="shared" si="112"/>
        <v>6.47499</v>
      </c>
      <c r="G2173" s="17">
        <f t="shared" si="113"/>
        <v>5.1282889999999998E-2</v>
      </c>
    </row>
    <row r="2174" spans="5:7" x14ac:dyDescent="0.25">
      <c r="E2174" s="16">
        <v>21.72</v>
      </c>
      <c r="F2174" s="15">
        <f t="shared" si="112"/>
        <v>6.4774799999999999</v>
      </c>
      <c r="G2174" s="17">
        <f t="shared" si="113"/>
        <v>5.1265480000000002E-2</v>
      </c>
    </row>
    <row r="2175" spans="5:7" x14ac:dyDescent="0.25">
      <c r="E2175" s="16">
        <v>21.73</v>
      </c>
      <c r="F2175" s="15">
        <f t="shared" si="112"/>
        <v>6.4799699999999998</v>
      </c>
      <c r="G2175" s="17">
        <f t="shared" si="113"/>
        <v>5.124807E-2</v>
      </c>
    </row>
    <row r="2176" spans="5:7" x14ac:dyDescent="0.25">
      <c r="E2176" s="16">
        <v>21.74</v>
      </c>
      <c r="F2176" s="15">
        <f t="shared" si="112"/>
        <v>6.4824599999999997</v>
      </c>
      <c r="G2176" s="17">
        <f t="shared" si="113"/>
        <v>5.1230660000000004E-2</v>
      </c>
    </row>
    <row r="2177" spans="5:7" x14ac:dyDescent="0.25">
      <c r="E2177" s="16">
        <v>21.75</v>
      </c>
      <c r="F2177" s="15">
        <f t="shared" si="112"/>
        <v>6.4849499999999995</v>
      </c>
      <c r="G2177" s="17">
        <f t="shared" si="113"/>
        <v>5.1213250000000002E-2</v>
      </c>
    </row>
    <row r="2178" spans="5:7" x14ac:dyDescent="0.25">
      <c r="E2178" s="16">
        <v>21.76</v>
      </c>
      <c r="F2178" s="15">
        <f t="shared" si="112"/>
        <v>6.4874400000000003</v>
      </c>
      <c r="G2178" s="17">
        <f t="shared" si="113"/>
        <v>5.1195839999999999E-2</v>
      </c>
    </row>
    <row r="2179" spans="5:7" x14ac:dyDescent="0.25">
      <c r="E2179" s="16">
        <v>21.77</v>
      </c>
      <c r="F2179" s="15">
        <f t="shared" si="112"/>
        <v>6.4899299999999993</v>
      </c>
      <c r="G2179" s="17">
        <f t="shared" si="113"/>
        <v>5.1178430000000004E-2</v>
      </c>
    </row>
    <row r="2180" spans="5:7" x14ac:dyDescent="0.25">
      <c r="E2180" s="16">
        <v>21.78</v>
      </c>
      <c r="F2180" s="15">
        <f t="shared" si="112"/>
        <v>6.4924200000000001</v>
      </c>
      <c r="G2180" s="17">
        <f t="shared" si="113"/>
        <v>5.1161020000000001E-2</v>
      </c>
    </row>
    <row r="2181" spans="5:7" x14ac:dyDescent="0.25">
      <c r="E2181" s="16">
        <v>21.79</v>
      </c>
      <c r="F2181" s="15">
        <f t="shared" si="112"/>
        <v>6.49491</v>
      </c>
      <c r="G2181" s="17">
        <f t="shared" si="113"/>
        <v>5.1143610000000006E-2</v>
      </c>
    </row>
    <row r="2182" spans="5:7" x14ac:dyDescent="0.25">
      <c r="E2182" s="16">
        <v>21.8</v>
      </c>
      <c r="F2182" s="15">
        <f t="shared" si="112"/>
        <v>6.4973999999999998</v>
      </c>
      <c r="G2182" s="17">
        <f t="shared" si="113"/>
        <v>5.1126200000000004E-2</v>
      </c>
    </row>
    <row r="2183" spans="5:7" x14ac:dyDescent="0.25">
      <c r="E2183" s="16">
        <v>21.81</v>
      </c>
      <c r="F2183" s="15">
        <f t="shared" si="112"/>
        <v>6.4998899999999997</v>
      </c>
      <c r="G2183" s="17">
        <f t="shared" si="113"/>
        <v>5.1108790000000001E-2</v>
      </c>
    </row>
    <row r="2184" spans="5:7" x14ac:dyDescent="0.25">
      <c r="E2184" s="16">
        <v>21.82</v>
      </c>
      <c r="F2184" s="15">
        <f t="shared" si="112"/>
        <v>6.5023799999999996</v>
      </c>
      <c r="G2184" s="17">
        <f t="shared" si="113"/>
        <v>5.1091379999999999E-2</v>
      </c>
    </row>
    <row r="2185" spans="5:7" x14ac:dyDescent="0.25">
      <c r="E2185" s="16">
        <v>21.83</v>
      </c>
      <c r="F2185" s="15">
        <f t="shared" si="112"/>
        <v>6.5048699999999995</v>
      </c>
      <c r="G2185" s="17">
        <f t="shared" si="113"/>
        <v>5.1073970000000003E-2</v>
      </c>
    </row>
    <row r="2186" spans="5:7" x14ac:dyDescent="0.25">
      <c r="E2186" s="16">
        <v>21.84</v>
      </c>
      <c r="F2186" s="15">
        <f t="shared" si="112"/>
        <v>6.5073599999999994</v>
      </c>
      <c r="G2186" s="17">
        <f t="shared" si="113"/>
        <v>5.1056560000000001E-2</v>
      </c>
    </row>
    <row r="2187" spans="5:7" x14ac:dyDescent="0.25">
      <c r="E2187" s="16">
        <v>21.85</v>
      </c>
      <c r="F2187" s="15">
        <f t="shared" si="112"/>
        <v>6.5098500000000001</v>
      </c>
      <c r="G2187" s="17">
        <f t="shared" si="113"/>
        <v>5.1039149999999998E-2</v>
      </c>
    </row>
    <row r="2188" spans="5:7" x14ac:dyDescent="0.25">
      <c r="E2188" s="16">
        <v>21.86</v>
      </c>
      <c r="F2188" s="15">
        <f t="shared" si="112"/>
        <v>6.51234</v>
      </c>
      <c r="G2188" s="17">
        <f t="shared" si="113"/>
        <v>5.1021740000000003E-2</v>
      </c>
    </row>
    <row r="2189" spans="5:7" x14ac:dyDescent="0.25">
      <c r="E2189" s="16">
        <v>21.87</v>
      </c>
      <c r="F2189" s="15">
        <f t="shared" si="112"/>
        <v>6.5148299999999999</v>
      </c>
      <c r="G2189" s="17">
        <f t="shared" si="113"/>
        <v>5.1004330000000001E-2</v>
      </c>
    </row>
    <row r="2190" spans="5:7" x14ac:dyDescent="0.25">
      <c r="E2190" s="16">
        <v>21.88</v>
      </c>
      <c r="F2190" s="15">
        <f t="shared" si="112"/>
        <v>6.5173199999999998</v>
      </c>
      <c r="G2190" s="17">
        <f t="shared" si="113"/>
        <v>5.0986920000000005E-2</v>
      </c>
    </row>
    <row r="2191" spans="5:7" x14ac:dyDescent="0.25">
      <c r="E2191" s="16">
        <v>21.89</v>
      </c>
      <c r="F2191" s="15">
        <f t="shared" si="112"/>
        <v>6.5198099999999997</v>
      </c>
      <c r="G2191" s="17">
        <f t="shared" si="113"/>
        <v>5.0969510000000003E-2</v>
      </c>
    </row>
    <row r="2192" spans="5:7" x14ac:dyDescent="0.25">
      <c r="E2192" s="16">
        <v>21.9</v>
      </c>
      <c r="F2192" s="15">
        <f t="shared" si="112"/>
        <v>6.5222999999999995</v>
      </c>
      <c r="G2192" s="17">
        <f t="shared" si="113"/>
        <v>5.0952100000000007E-2</v>
      </c>
    </row>
    <row r="2193" spans="5:7" x14ac:dyDescent="0.25">
      <c r="E2193" s="16">
        <v>21.91</v>
      </c>
      <c r="F2193" s="15">
        <f t="shared" si="112"/>
        <v>6.5247899999999994</v>
      </c>
      <c r="G2193" s="17">
        <f t="shared" si="113"/>
        <v>5.0934690000000005E-2</v>
      </c>
    </row>
    <row r="2194" spans="5:7" x14ac:dyDescent="0.25">
      <c r="E2194" s="16">
        <v>21.92</v>
      </c>
      <c r="F2194" s="15">
        <f t="shared" si="112"/>
        <v>6.5272800000000002</v>
      </c>
      <c r="G2194" s="17">
        <f t="shared" si="113"/>
        <v>5.0917280000000002E-2</v>
      </c>
    </row>
    <row r="2195" spans="5:7" x14ac:dyDescent="0.25">
      <c r="E2195" s="16">
        <v>21.93</v>
      </c>
      <c r="F2195" s="15">
        <f t="shared" ref="F2195:F2258" si="114">B$38+(B$39-B$38)*(($E2195-$A$38)/($A$39-$A$38))</f>
        <v>6.5297700000000001</v>
      </c>
      <c r="G2195" s="17">
        <f t="shared" ref="G2195:G2258" si="115">C$38+(C$39-C$38)*(($E2195-$A$38)/($A$39-$A$38))</f>
        <v>5.089987E-2</v>
      </c>
    </row>
    <row r="2196" spans="5:7" x14ac:dyDescent="0.25">
      <c r="E2196" s="16">
        <v>21.94</v>
      </c>
      <c r="F2196" s="15">
        <f t="shared" si="114"/>
        <v>6.53226</v>
      </c>
      <c r="G2196" s="17">
        <f t="shared" si="115"/>
        <v>5.0882459999999997E-2</v>
      </c>
    </row>
    <row r="2197" spans="5:7" x14ac:dyDescent="0.25">
      <c r="E2197" s="16">
        <v>21.95</v>
      </c>
      <c r="F2197" s="15">
        <f t="shared" si="114"/>
        <v>6.5347499999999998</v>
      </c>
      <c r="G2197" s="17">
        <f t="shared" si="115"/>
        <v>5.0865050000000002E-2</v>
      </c>
    </row>
    <row r="2198" spans="5:7" x14ac:dyDescent="0.25">
      <c r="E2198" s="16">
        <v>21.96</v>
      </c>
      <c r="F2198" s="15">
        <f t="shared" si="114"/>
        <v>6.5372399999999997</v>
      </c>
      <c r="G2198" s="17">
        <f t="shared" si="115"/>
        <v>5.084764E-2</v>
      </c>
    </row>
    <row r="2199" spans="5:7" x14ac:dyDescent="0.25">
      <c r="E2199" s="16">
        <v>21.97</v>
      </c>
      <c r="F2199" s="15">
        <f t="shared" si="114"/>
        <v>6.5397299999999996</v>
      </c>
      <c r="G2199" s="17">
        <f t="shared" si="115"/>
        <v>5.0830230000000004E-2</v>
      </c>
    </row>
    <row r="2200" spans="5:7" x14ac:dyDescent="0.25">
      <c r="E2200" s="16">
        <v>21.98</v>
      </c>
      <c r="F2200" s="15">
        <f t="shared" si="114"/>
        <v>6.5422199999999995</v>
      </c>
      <c r="G2200" s="17">
        <f t="shared" si="115"/>
        <v>5.0812820000000002E-2</v>
      </c>
    </row>
    <row r="2201" spans="5:7" x14ac:dyDescent="0.25">
      <c r="E2201" s="16">
        <v>21.99</v>
      </c>
      <c r="F2201" s="15">
        <f t="shared" si="114"/>
        <v>6.5447099999999994</v>
      </c>
      <c r="G2201" s="17">
        <f t="shared" si="115"/>
        <v>5.0795410000000006E-2</v>
      </c>
    </row>
    <row r="2202" spans="5:7" x14ac:dyDescent="0.25">
      <c r="E2202" s="16">
        <v>22</v>
      </c>
      <c r="F2202" s="15">
        <f t="shared" si="114"/>
        <v>6.5472000000000001</v>
      </c>
      <c r="G2202" s="17">
        <f t="shared" si="115"/>
        <v>5.0778000000000004E-2</v>
      </c>
    </row>
    <row r="2203" spans="5:7" x14ac:dyDescent="0.25">
      <c r="E2203" s="16">
        <v>22.01</v>
      </c>
      <c r="F2203" s="15">
        <f t="shared" si="114"/>
        <v>6.54969</v>
      </c>
      <c r="G2203" s="17">
        <f t="shared" si="115"/>
        <v>5.0760590000000001E-2</v>
      </c>
    </row>
    <row r="2204" spans="5:7" x14ac:dyDescent="0.25">
      <c r="E2204" s="16">
        <v>22.02</v>
      </c>
      <c r="F2204" s="15">
        <f t="shared" si="114"/>
        <v>6.5521799999999999</v>
      </c>
      <c r="G2204" s="17">
        <f t="shared" si="115"/>
        <v>5.0743180000000006E-2</v>
      </c>
    </row>
    <row r="2205" spans="5:7" x14ac:dyDescent="0.25">
      <c r="E2205" s="16">
        <v>22.03</v>
      </c>
      <c r="F2205" s="15">
        <f t="shared" si="114"/>
        <v>6.5546699999999998</v>
      </c>
      <c r="G2205" s="17">
        <f t="shared" si="115"/>
        <v>5.0725770000000003E-2</v>
      </c>
    </row>
    <row r="2206" spans="5:7" x14ac:dyDescent="0.25">
      <c r="E2206" s="16">
        <v>22.04</v>
      </c>
      <c r="F2206" s="15">
        <f t="shared" si="114"/>
        <v>6.5571599999999997</v>
      </c>
      <c r="G2206" s="17">
        <f t="shared" si="115"/>
        <v>5.0708360000000001E-2</v>
      </c>
    </row>
    <row r="2207" spans="5:7" x14ac:dyDescent="0.25">
      <c r="E2207" s="16">
        <v>22.05</v>
      </c>
      <c r="F2207" s="15">
        <f t="shared" si="114"/>
        <v>6.5596499999999995</v>
      </c>
      <c r="G2207" s="17">
        <f t="shared" si="115"/>
        <v>5.0690949999999999E-2</v>
      </c>
    </row>
    <row r="2208" spans="5:7" x14ac:dyDescent="0.25">
      <c r="E2208" s="16">
        <v>22.06</v>
      </c>
      <c r="F2208" s="15">
        <f t="shared" si="114"/>
        <v>6.5621399999999994</v>
      </c>
      <c r="G2208" s="17">
        <f t="shared" si="115"/>
        <v>5.0673540000000003E-2</v>
      </c>
    </row>
    <row r="2209" spans="5:7" x14ac:dyDescent="0.25">
      <c r="E2209" s="16">
        <v>22.07</v>
      </c>
      <c r="F2209" s="15">
        <f t="shared" si="114"/>
        <v>6.5646300000000002</v>
      </c>
      <c r="G2209" s="17">
        <f t="shared" si="115"/>
        <v>5.0656130000000001E-2</v>
      </c>
    </row>
    <row r="2210" spans="5:7" x14ac:dyDescent="0.25">
      <c r="E2210" s="16">
        <v>22.08</v>
      </c>
      <c r="F2210" s="15">
        <f t="shared" si="114"/>
        <v>6.5671199999999992</v>
      </c>
      <c r="G2210" s="17">
        <f t="shared" si="115"/>
        <v>5.0638720000000005E-2</v>
      </c>
    </row>
    <row r="2211" spans="5:7" x14ac:dyDescent="0.25">
      <c r="E2211" s="16">
        <v>22.09</v>
      </c>
      <c r="F2211" s="15">
        <f t="shared" si="114"/>
        <v>6.5696099999999999</v>
      </c>
      <c r="G2211" s="17">
        <f t="shared" si="115"/>
        <v>5.0621310000000003E-2</v>
      </c>
    </row>
    <row r="2212" spans="5:7" x14ac:dyDescent="0.25">
      <c r="E2212" s="16">
        <v>22.1</v>
      </c>
      <c r="F2212" s="15">
        <f t="shared" si="114"/>
        <v>6.5720999999999998</v>
      </c>
      <c r="G2212" s="17">
        <f t="shared" si="115"/>
        <v>5.06039E-2</v>
      </c>
    </row>
    <row r="2213" spans="5:7" x14ac:dyDescent="0.25">
      <c r="E2213" s="16">
        <v>22.11</v>
      </c>
      <c r="F2213" s="15">
        <f t="shared" si="114"/>
        <v>6.5745899999999997</v>
      </c>
      <c r="G2213" s="17">
        <f t="shared" si="115"/>
        <v>5.0586490000000005E-2</v>
      </c>
    </row>
    <row r="2214" spans="5:7" x14ac:dyDescent="0.25">
      <c r="E2214" s="16">
        <v>22.12</v>
      </c>
      <c r="F2214" s="15">
        <f t="shared" si="114"/>
        <v>6.5770800000000005</v>
      </c>
      <c r="G2214" s="17">
        <f t="shared" si="115"/>
        <v>5.0569080000000002E-2</v>
      </c>
    </row>
    <row r="2215" spans="5:7" x14ac:dyDescent="0.25">
      <c r="E2215" s="16">
        <v>22.13</v>
      </c>
      <c r="F2215" s="15">
        <f t="shared" si="114"/>
        <v>6.5795699999999995</v>
      </c>
      <c r="G2215" s="17">
        <f t="shared" si="115"/>
        <v>5.0551670000000007E-2</v>
      </c>
    </row>
    <row r="2216" spans="5:7" x14ac:dyDescent="0.25">
      <c r="E2216" s="16">
        <v>22.14</v>
      </c>
      <c r="F2216" s="15">
        <f t="shared" si="114"/>
        <v>6.5820600000000002</v>
      </c>
      <c r="G2216" s="17">
        <f t="shared" si="115"/>
        <v>5.0534260000000004E-2</v>
      </c>
    </row>
    <row r="2217" spans="5:7" x14ac:dyDescent="0.25">
      <c r="E2217" s="16">
        <v>22.15</v>
      </c>
      <c r="F2217" s="15">
        <f t="shared" si="114"/>
        <v>6.5845499999999992</v>
      </c>
      <c r="G2217" s="17">
        <f t="shared" si="115"/>
        <v>5.0516850000000002E-2</v>
      </c>
    </row>
    <row r="2218" spans="5:7" x14ac:dyDescent="0.25">
      <c r="E2218" s="16">
        <v>22.16</v>
      </c>
      <c r="F2218" s="15">
        <f t="shared" si="114"/>
        <v>6.58704</v>
      </c>
      <c r="G2218" s="17">
        <f t="shared" si="115"/>
        <v>5.049944E-2</v>
      </c>
    </row>
    <row r="2219" spans="5:7" x14ac:dyDescent="0.25">
      <c r="E2219" s="16">
        <v>22.17</v>
      </c>
      <c r="F2219" s="15">
        <f t="shared" si="114"/>
        <v>6.5895299999999999</v>
      </c>
      <c r="G2219" s="17">
        <f t="shared" si="115"/>
        <v>5.0482029999999997E-2</v>
      </c>
    </row>
    <row r="2220" spans="5:7" x14ac:dyDescent="0.25">
      <c r="E2220" s="16">
        <v>22.18</v>
      </c>
      <c r="F2220" s="15">
        <f t="shared" si="114"/>
        <v>6.5920199999999998</v>
      </c>
      <c r="G2220" s="17">
        <f t="shared" si="115"/>
        <v>5.0464620000000002E-2</v>
      </c>
    </row>
    <row r="2221" spans="5:7" x14ac:dyDescent="0.25">
      <c r="E2221" s="16">
        <v>22.19</v>
      </c>
      <c r="F2221" s="15">
        <f t="shared" si="114"/>
        <v>6.5945099999999996</v>
      </c>
      <c r="G2221" s="17">
        <f t="shared" si="115"/>
        <v>5.0447209999999999E-2</v>
      </c>
    </row>
    <row r="2222" spans="5:7" x14ac:dyDescent="0.25">
      <c r="E2222" s="16">
        <v>22.2</v>
      </c>
      <c r="F2222" s="15">
        <f t="shared" si="114"/>
        <v>6.5969999999999995</v>
      </c>
      <c r="G2222" s="17">
        <f t="shared" si="115"/>
        <v>5.0429800000000004E-2</v>
      </c>
    </row>
    <row r="2223" spans="5:7" x14ac:dyDescent="0.25">
      <c r="E2223" s="16">
        <v>22.21</v>
      </c>
      <c r="F2223" s="15">
        <f t="shared" si="114"/>
        <v>6.5994900000000003</v>
      </c>
      <c r="G2223" s="17">
        <f t="shared" si="115"/>
        <v>5.0412390000000001E-2</v>
      </c>
    </row>
    <row r="2224" spans="5:7" x14ac:dyDescent="0.25">
      <c r="E2224" s="16">
        <v>22.22</v>
      </c>
      <c r="F2224" s="15">
        <f t="shared" si="114"/>
        <v>6.6019799999999993</v>
      </c>
      <c r="G2224" s="17">
        <f t="shared" si="115"/>
        <v>5.0394980000000006E-2</v>
      </c>
    </row>
    <row r="2225" spans="5:7" x14ac:dyDescent="0.25">
      <c r="E2225" s="16">
        <v>22.23</v>
      </c>
      <c r="F2225" s="15">
        <f t="shared" si="114"/>
        <v>6.6044700000000001</v>
      </c>
      <c r="G2225" s="17">
        <f t="shared" si="115"/>
        <v>5.0377570000000003E-2</v>
      </c>
    </row>
    <row r="2226" spans="5:7" x14ac:dyDescent="0.25">
      <c r="E2226" s="16">
        <v>22.24</v>
      </c>
      <c r="F2226" s="15">
        <f t="shared" si="114"/>
        <v>6.6069599999999991</v>
      </c>
      <c r="G2226" s="17">
        <f t="shared" si="115"/>
        <v>5.0360160000000008E-2</v>
      </c>
    </row>
    <row r="2227" spans="5:7" x14ac:dyDescent="0.25">
      <c r="E2227" s="16">
        <v>22.25</v>
      </c>
      <c r="F2227" s="15">
        <f t="shared" si="114"/>
        <v>6.6094499999999998</v>
      </c>
      <c r="G2227" s="17">
        <f t="shared" si="115"/>
        <v>5.0342750000000006E-2</v>
      </c>
    </row>
    <row r="2228" spans="5:7" x14ac:dyDescent="0.25">
      <c r="E2228" s="16">
        <v>22.26</v>
      </c>
      <c r="F2228" s="15">
        <f t="shared" si="114"/>
        <v>6.6119400000000006</v>
      </c>
      <c r="G2228" s="17">
        <f t="shared" si="115"/>
        <v>5.0325339999999996E-2</v>
      </c>
    </row>
    <row r="2229" spans="5:7" x14ac:dyDescent="0.25">
      <c r="E2229" s="16">
        <v>22.27</v>
      </c>
      <c r="F2229" s="15">
        <f t="shared" si="114"/>
        <v>6.6144299999999996</v>
      </c>
      <c r="G2229" s="17">
        <f t="shared" si="115"/>
        <v>5.0307930000000001E-2</v>
      </c>
    </row>
    <row r="2230" spans="5:7" x14ac:dyDescent="0.25">
      <c r="E2230" s="16">
        <v>22.28</v>
      </c>
      <c r="F2230" s="15">
        <f t="shared" si="114"/>
        <v>6.6169200000000004</v>
      </c>
      <c r="G2230" s="17">
        <f t="shared" si="115"/>
        <v>5.0290519999999998E-2</v>
      </c>
    </row>
    <row r="2231" spans="5:7" x14ac:dyDescent="0.25">
      <c r="E2231" s="16">
        <v>22.29</v>
      </c>
      <c r="F2231" s="15">
        <f t="shared" si="114"/>
        <v>6.6194099999999993</v>
      </c>
      <c r="G2231" s="17">
        <f t="shared" si="115"/>
        <v>5.0273110000000003E-2</v>
      </c>
    </row>
    <row r="2232" spans="5:7" x14ac:dyDescent="0.25">
      <c r="E2232" s="16">
        <v>22.3</v>
      </c>
      <c r="F2232" s="15">
        <f t="shared" si="114"/>
        <v>6.6219000000000001</v>
      </c>
      <c r="G2232" s="17">
        <f t="shared" si="115"/>
        <v>5.02557E-2</v>
      </c>
    </row>
    <row r="2233" spans="5:7" x14ac:dyDescent="0.25">
      <c r="E2233" s="16">
        <v>22.31</v>
      </c>
      <c r="F2233" s="15">
        <f t="shared" si="114"/>
        <v>6.6243899999999991</v>
      </c>
      <c r="G2233" s="17">
        <f t="shared" si="115"/>
        <v>5.0238290000000005E-2</v>
      </c>
    </row>
    <row r="2234" spans="5:7" x14ac:dyDescent="0.25">
      <c r="E2234" s="16">
        <v>22.32</v>
      </c>
      <c r="F2234" s="15">
        <f t="shared" si="114"/>
        <v>6.6268799999999999</v>
      </c>
      <c r="G2234" s="17">
        <f t="shared" si="115"/>
        <v>5.0220880000000002E-2</v>
      </c>
    </row>
    <row r="2235" spans="5:7" x14ac:dyDescent="0.25">
      <c r="E2235" s="16">
        <v>22.33</v>
      </c>
      <c r="F2235" s="15">
        <f t="shared" si="114"/>
        <v>6.6293699999999998</v>
      </c>
      <c r="G2235" s="17">
        <f t="shared" si="115"/>
        <v>5.0203470000000007E-2</v>
      </c>
    </row>
    <row r="2236" spans="5:7" x14ac:dyDescent="0.25">
      <c r="E2236" s="16">
        <v>22.34</v>
      </c>
      <c r="F2236" s="15">
        <f t="shared" si="114"/>
        <v>6.6318599999999996</v>
      </c>
      <c r="G2236" s="17">
        <f t="shared" si="115"/>
        <v>5.0186060000000005E-2</v>
      </c>
    </row>
    <row r="2237" spans="5:7" x14ac:dyDescent="0.25">
      <c r="E2237" s="16">
        <v>22.35</v>
      </c>
      <c r="F2237" s="15">
        <f t="shared" si="114"/>
        <v>6.6343500000000004</v>
      </c>
      <c r="G2237" s="17">
        <f t="shared" si="115"/>
        <v>5.0168650000000002E-2</v>
      </c>
    </row>
    <row r="2238" spans="5:7" x14ac:dyDescent="0.25">
      <c r="E2238" s="16">
        <v>22.36</v>
      </c>
      <c r="F2238" s="15">
        <f t="shared" si="114"/>
        <v>6.6368399999999994</v>
      </c>
      <c r="G2238" s="17">
        <f t="shared" si="115"/>
        <v>5.015124E-2</v>
      </c>
    </row>
    <row r="2239" spans="5:7" x14ac:dyDescent="0.25">
      <c r="E2239" s="16">
        <v>22.37</v>
      </c>
      <c r="F2239" s="15">
        <f t="shared" si="114"/>
        <v>6.6393300000000002</v>
      </c>
      <c r="G2239" s="17">
        <f t="shared" si="115"/>
        <v>5.0133830000000004E-2</v>
      </c>
    </row>
    <row r="2240" spans="5:7" x14ac:dyDescent="0.25">
      <c r="E2240" s="16">
        <v>22.38</v>
      </c>
      <c r="F2240" s="15">
        <f t="shared" si="114"/>
        <v>6.6418199999999992</v>
      </c>
      <c r="G2240" s="17">
        <f t="shared" si="115"/>
        <v>5.0116420000000002E-2</v>
      </c>
    </row>
    <row r="2241" spans="5:7" x14ac:dyDescent="0.25">
      <c r="E2241" s="16">
        <v>22.39</v>
      </c>
      <c r="F2241" s="15">
        <f t="shared" si="114"/>
        <v>6.6443099999999999</v>
      </c>
      <c r="G2241" s="17">
        <f t="shared" si="115"/>
        <v>5.0099009999999999E-2</v>
      </c>
    </row>
    <row r="2242" spans="5:7" x14ac:dyDescent="0.25">
      <c r="E2242" s="16">
        <v>22.4</v>
      </c>
      <c r="F2242" s="15">
        <f t="shared" si="114"/>
        <v>6.6467999999999989</v>
      </c>
      <c r="G2242" s="17">
        <f t="shared" si="115"/>
        <v>5.0081600000000004E-2</v>
      </c>
    </row>
    <row r="2243" spans="5:7" x14ac:dyDescent="0.25">
      <c r="E2243" s="16">
        <v>22.41</v>
      </c>
      <c r="F2243" s="15">
        <f t="shared" si="114"/>
        <v>6.6492899999999997</v>
      </c>
      <c r="G2243" s="17">
        <f t="shared" si="115"/>
        <v>5.0064190000000001E-2</v>
      </c>
    </row>
    <row r="2244" spans="5:7" x14ac:dyDescent="0.25">
      <c r="E2244" s="16">
        <v>22.42</v>
      </c>
      <c r="F2244" s="15">
        <f t="shared" si="114"/>
        <v>6.6517800000000005</v>
      </c>
      <c r="G2244" s="17">
        <f t="shared" si="115"/>
        <v>5.0046779999999999E-2</v>
      </c>
    </row>
    <row r="2245" spans="5:7" x14ac:dyDescent="0.25">
      <c r="E2245" s="16">
        <v>22.43</v>
      </c>
      <c r="F2245" s="15">
        <f t="shared" si="114"/>
        <v>6.6542699999999995</v>
      </c>
      <c r="G2245" s="17">
        <f t="shared" si="115"/>
        <v>5.0029370000000004E-2</v>
      </c>
    </row>
    <row r="2246" spans="5:7" x14ac:dyDescent="0.25">
      <c r="E2246" s="16">
        <v>22.44</v>
      </c>
      <c r="F2246" s="15">
        <f t="shared" si="114"/>
        <v>6.6567600000000002</v>
      </c>
      <c r="G2246" s="17">
        <f t="shared" si="115"/>
        <v>5.0011960000000001E-2</v>
      </c>
    </row>
    <row r="2247" spans="5:7" x14ac:dyDescent="0.25">
      <c r="E2247" s="16">
        <v>22.45</v>
      </c>
      <c r="F2247" s="15">
        <f t="shared" si="114"/>
        <v>6.6592499999999992</v>
      </c>
      <c r="G2247" s="17">
        <f t="shared" si="115"/>
        <v>4.9994550000000006E-2</v>
      </c>
    </row>
    <row r="2248" spans="5:7" x14ac:dyDescent="0.25">
      <c r="E2248" s="16">
        <v>22.46</v>
      </c>
      <c r="F2248" s="15">
        <f t="shared" si="114"/>
        <v>6.66174</v>
      </c>
      <c r="G2248" s="17">
        <f t="shared" si="115"/>
        <v>4.9977140000000003E-2</v>
      </c>
    </row>
    <row r="2249" spans="5:7" x14ac:dyDescent="0.25">
      <c r="E2249" s="16">
        <v>22.47</v>
      </c>
      <c r="F2249" s="15">
        <f t="shared" si="114"/>
        <v>6.6642299999999999</v>
      </c>
      <c r="G2249" s="17">
        <f t="shared" si="115"/>
        <v>4.9959730000000008E-2</v>
      </c>
    </row>
    <row r="2250" spans="5:7" x14ac:dyDescent="0.25">
      <c r="E2250" s="16">
        <v>22.48</v>
      </c>
      <c r="F2250" s="15">
        <f t="shared" si="114"/>
        <v>6.6667199999999998</v>
      </c>
      <c r="G2250" s="17">
        <f t="shared" si="115"/>
        <v>4.9942319999999998E-2</v>
      </c>
    </row>
    <row r="2251" spans="5:7" x14ac:dyDescent="0.25">
      <c r="E2251" s="16">
        <v>22.49</v>
      </c>
      <c r="F2251" s="15">
        <f t="shared" si="114"/>
        <v>6.6692099999999996</v>
      </c>
      <c r="G2251" s="17">
        <f t="shared" si="115"/>
        <v>4.9924910000000003E-2</v>
      </c>
    </row>
    <row r="2252" spans="5:7" x14ac:dyDescent="0.25">
      <c r="E2252" s="16">
        <v>22.5</v>
      </c>
      <c r="F2252" s="15">
        <f t="shared" si="114"/>
        <v>6.6716999999999995</v>
      </c>
      <c r="G2252" s="17">
        <f t="shared" si="115"/>
        <v>4.99075E-2</v>
      </c>
    </row>
    <row r="2253" spans="5:7" x14ac:dyDescent="0.25">
      <c r="E2253" s="16">
        <v>22.51</v>
      </c>
      <c r="F2253" s="15">
        <f t="shared" si="114"/>
        <v>6.6741900000000003</v>
      </c>
      <c r="G2253" s="17">
        <f t="shared" si="115"/>
        <v>4.9890089999999998E-2</v>
      </c>
    </row>
    <row r="2254" spans="5:7" x14ac:dyDescent="0.25">
      <c r="E2254" s="16">
        <v>22.52</v>
      </c>
      <c r="F2254" s="15">
        <f t="shared" si="114"/>
        <v>6.6766799999999993</v>
      </c>
      <c r="G2254" s="17">
        <f t="shared" si="115"/>
        <v>4.9872680000000003E-2</v>
      </c>
    </row>
    <row r="2255" spans="5:7" x14ac:dyDescent="0.25">
      <c r="E2255" s="16">
        <v>22.53</v>
      </c>
      <c r="F2255" s="15">
        <f t="shared" si="114"/>
        <v>6.6791700000000001</v>
      </c>
      <c r="G2255" s="17">
        <f t="shared" si="115"/>
        <v>4.985527E-2</v>
      </c>
    </row>
    <row r="2256" spans="5:7" x14ac:dyDescent="0.25">
      <c r="E2256" s="16">
        <v>22.54</v>
      </c>
      <c r="F2256" s="15">
        <f t="shared" si="114"/>
        <v>6.681659999999999</v>
      </c>
      <c r="G2256" s="17">
        <f t="shared" si="115"/>
        <v>4.9837860000000005E-2</v>
      </c>
    </row>
    <row r="2257" spans="5:7" x14ac:dyDescent="0.25">
      <c r="E2257" s="16">
        <v>22.55</v>
      </c>
      <c r="F2257" s="15">
        <f t="shared" si="114"/>
        <v>6.6841499999999998</v>
      </c>
      <c r="G2257" s="17">
        <f t="shared" si="115"/>
        <v>4.9820450000000002E-2</v>
      </c>
    </row>
    <row r="2258" spans="5:7" x14ac:dyDescent="0.25">
      <c r="E2258" s="16">
        <v>22.56</v>
      </c>
      <c r="F2258" s="15">
        <f t="shared" si="114"/>
        <v>6.6866399999999997</v>
      </c>
      <c r="G2258" s="17">
        <f t="shared" si="115"/>
        <v>4.9803040000000007E-2</v>
      </c>
    </row>
    <row r="2259" spans="5:7" x14ac:dyDescent="0.25">
      <c r="E2259" s="16">
        <v>22.57</v>
      </c>
      <c r="F2259" s="15">
        <f t="shared" ref="F2259:F2322" si="116">B$38+(B$39-B$38)*(($E2259-$A$38)/($A$39-$A$38))</f>
        <v>6.6891299999999996</v>
      </c>
      <c r="G2259" s="17">
        <f t="shared" ref="G2259:G2322" si="117">C$38+(C$39-C$38)*(($E2259-$A$38)/($A$39-$A$38))</f>
        <v>4.9785630000000004E-2</v>
      </c>
    </row>
    <row r="2260" spans="5:7" x14ac:dyDescent="0.25">
      <c r="E2260" s="16">
        <v>22.58</v>
      </c>
      <c r="F2260" s="15">
        <f t="shared" si="116"/>
        <v>6.6916199999999995</v>
      </c>
      <c r="G2260" s="17">
        <f t="shared" si="117"/>
        <v>4.9768220000000002E-2</v>
      </c>
    </row>
    <row r="2261" spans="5:7" x14ac:dyDescent="0.25">
      <c r="E2261" s="16">
        <v>22.59</v>
      </c>
      <c r="F2261" s="15">
        <f t="shared" si="116"/>
        <v>6.6941100000000002</v>
      </c>
      <c r="G2261" s="17">
        <f t="shared" si="117"/>
        <v>4.9750809999999999E-2</v>
      </c>
    </row>
    <row r="2262" spans="5:7" x14ac:dyDescent="0.25">
      <c r="E2262" s="16">
        <v>22.6</v>
      </c>
      <c r="F2262" s="15">
        <f t="shared" si="116"/>
        <v>6.6966000000000001</v>
      </c>
      <c r="G2262" s="17">
        <f t="shared" si="117"/>
        <v>4.9733399999999997E-2</v>
      </c>
    </row>
    <row r="2263" spans="5:7" x14ac:dyDescent="0.25">
      <c r="E2263" s="16">
        <v>22.61</v>
      </c>
      <c r="F2263" s="15">
        <f t="shared" si="116"/>
        <v>6.69909</v>
      </c>
      <c r="G2263" s="17">
        <f t="shared" si="117"/>
        <v>4.9715990000000002E-2</v>
      </c>
    </row>
    <row r="2264" spans="5:7" x14ac:dyDescent="0.25">
      <c r="E2264" s="16">
        <v>22.62</v>
      </c>
      <c r="F2264" s="15">
        <f t="shared" si="116"/>
        <v>6.7015799999999999</v>
      </c>
      <c r="G2264" s="17">
        <f t="shared" si="117"/>
        <v>4.9698579999999999E-2</v>
      </c>
    </row>
    <row r="2265" spans="5:7" x14ac:dyDescent="0.25">
      <c r="E2265" s="16">
        <v>22.63</v>
      </c>
      <c r="F2265" s="15">
        <f t="shared" si="116"/>
        <v>6.7040699999999998</v>
      </c>
      <c r="G2265" s="17">
        <f t="shared" si="117"/>
        <v>4.9681170000000004E-2</v>
      </c>
    </row>
    <row r="2266" spans="5:7" x14ac:dyDescent="0.25">
      <c r="E2266" s="16">
        <v>22.64</v>
      </c>
      <c r="F2266" s="15">
        <f t="shared" si="116"/>
        <v>6.7065599999999996</v>
      </c>
      <c r="G2266" s="17">
        <f t="shared" si="117"/>
        <v>4.9663760000000001E-2</v>
      </c>
    </row>
    <row r="2267" spans="5:7" x14ac:dyDescent="0.25">
      <c r="E2267" s="16">
        <v>22.65</v>
      </c>
      <c r="F2267" s="15">
        <f t="shared" si="116"/>
        <v>6.7090499999999995</v>
      </c>
      <c r="G2267" s="17">
        <f t="shared" si="117"/>
        <v>4.9646350000000006E-2</v>
      </c>
    </row>
    <row r="2268" spans="5:7" x14ac:dyDescent="0.25">
      <c r="E2268" s="16">
        <v>22.66</v>
      </c>
      <c r="F2268" s="15">
        <f t="shared" si="116"/>
        <v>6.7115399999999994</v>
      </c>
      <c r="G2268" s="17">
        <f t="shared" si="117"/>
        <v>4.9628940000000003E-2</v>
      </c>
    </row>
    <row r="2269" spans="5:7" x14ac:dyDescent="0.25">
      <c r="E2269" s="16">
        <v>22.67</v>
      </c>
      <c r="F2269" s="15">
        <f t="shared" si="116"/>
        <v>6.7140300000000002</v>
      </c>
      <c r="G2269" s="17">
        <f t="shared" si="117"/>
        <v>4.9611530000000001E-2</v>
      </c>
    </row>
    <row r="2270" spans="5:7" x14ac:dyDescent="0.25">
      <c r="E2270" s="16">
        <v>22.68</v>
      </c>
      <c r="F2270" s="15">
        <f t="shared" si="116"/>
        <v>6.7165199999999992</v>
      </c>
      <c r="G2270" s="17">
        <f t="shared" si="117"/>
        <v>4.9594120000000005E-2</v>
      </c>
    </row>
    <row r="2271" spans="5:7" x14ac:dyDescent="0.25">
      <c r="E2271" s="16">
        <v>22.69</v>
      </c>
      <c r="F2271" s="15">
        <f t="shared" si="116"/>
        <v>6.7190099999999999</v>
      </c>
      <c r="G2271" s="17">
        <f t="shared" si="117"/>
        <v>4.9576709999999996E-2</v>
      </c>
    </row>
    <row r="2272" spans="5:7" x14ac:dyDescent="0.25">
      <c r="E2272" s="16">
        <v>22.7</v>
      </c>
      <c r="F2272" s="15">
        <f t="shared" si="116"/>
        <v>6.7214999999999998</v>
      </c>
      <c r="G2272" s="17">
        <f t="shared" si="117"/>
        <v>4.9559300000000001E-2</v>
      </c>
    </row>
    <row r="2273" spans="5:7" x14ac:dyDescent="0.25">
      <c r="E2273" s="16">
        <v>22.71</v>
      </c>
      <c r="F2273" s="15">
        <f t="shared" si="116"/>
        <v>6.7239899999999997</v>
      </c>
      <c r="G2273" s="17">
        <f t="shared" si="117"/>
        <v>4.9541889999999998E-2</v>
      </c>
    </row>
    <row r="2274" spans="5:7" x14ac:dyDescent="0.25">
      <c r="E2274" s="16">
        <v>22.72</v>
      </c>
      <c r="F2274" s="15">
        <f t="shared" si="116"/>
        <v>6.7264799999999996</v>
      </c>
      <c r="G2274" s="17">
        <f t="shared" si="117"/>
        <v>4.9524480000000003E-2</v>
      </c>
    </row>
    <row r="2275" spans="5:7" x14ac:dyDescent="0.25">
      <c r="E2275" s="16">
        <v>22.73</v>
      </c>
      <c r="F2275" s="15">
        <f t="shared" si="116"/>
        <v>6.7289699999999995</v>
      </c>
      <c r="G2275" s="17">
        <f t="shared" si="117"/>
        <v>4.950707E-2</v>
      </c>
    </row>
    <row r="2276" spans="5:7" x14ac:dyDescent="0.25">
      <c r="E2276" s="16">
        <v>22.74</v>
      </c>
      <c r="F2276" s="15">
        <f t="shared" si="116"/>
        <v>6.7314599999999993</v>
      </c>
      <c r="G2276" s="17">
        <f t="shared" si="117"/>
        <v>4.9489660000000005E-2</v>
      </c>
    </row>
    <row r="2277" spans="5:7" x14ac:dyDescent="0.25">
      <c r="E2277" s="16">
        <v>22.75</v>
      </c>
      <c r="F2277" s="15">
        <f t="shared" si="116"/>
        <v>6.7339500000000001</v>
      </c>
      <c r="G2277" s="17">
        <f t="shared" si="117"/>
        <v>4.9472250000000002E-2</v>
      </c>
    </row>
    <row r="2278" spans="5:7" x14ac:dyDescent="0.25">
      <c r="E2278" s="16">
        <v>22.76</v>
      </c>
      <c r="F2278" s="15">
        <f t="shared" si="116"/>
        <v>6.73644</v>
      </c>
      <c r="G2278" s="17">
        <f t="shared" si="117"/>
        <v>4.945484E-2</v>
      </c>
    </row>
    <row r="2279" spans="5:7" x14ac:dyDescent="0.25">
      <c r="E2279" s="16">
        <v>22.77</v>
      </c>
      <c r="F2279" s="15">
        <f t="shared" si="116"/>
        <v>6.7389299999999999</v>
      </c>
      <c r="G2279" s="17">
        <f t="shared" si="117"/>
        <v>4.9437430000000004E-2</v>
      </c>
    </row>
    <row r="2280" spans="5:7" x14ac:dyDescent="0.25">
      <c r="E2280" s="16">
        <v>22.78</v>
      </c>
      <c r="F2280" s="15">
        <f t="shared" si="116"/>
        <v>6.7414199999999997</v>
      </c>
      <c r="G2280" s="17">
        <f t="shared" si="117"/>
        <v>4.9420020000000002E-2</v>
      </c>
    </row>
    <row r="2281" spans="5:7" x14ac:dyDescent="0.25">
      <c r="E2281" s="16">
        <v>22.79</v>
      </c>
      <c r="F2281" s="15">
        <f t="shared" si="116"/>
        <v>6.7439099999999996</v>
      </c>
      <c r="G2281" s="17">
        <f t="shared" si="117"/>
        <v>4.9402610000000007E-2</v>
      </c>
    </row>
    <row r="2282" spans="5:7" x14ac:dyDescent="0.25">
      <c r="E2282" s="16">
        <v>22.8</v>
      </c>
      <c r="F2282" s="15">
        <f t="shared" si="116"/>
        <v>6.7463999999999995</v>
      </c>
      <c r="G2282" s="17">
        <f t="shared" si="117"/>
        <v>4.9385200000000004E-2</v>
      </c>
    </row>
    <row r="2283" spans="5:7" x14ac:dyDescent="0.25">
      <c r="E2283" s="16">
        <v>22.81</v>
      </c>
      <c r="F2283" s="15">
        <f t="shared" si="116"/>
        <v>6.7488899999999994</v>
      </c>
      <c r="G2283" s="17">
        <f t="shared" si="117"/>
        <v>4.9367790000000002E-2</v>
      </c>
    </row>
    <row r="2284" spans="5:7" x14ac:dyDescent="0.25">
      <c r="E2284" s="16">
        <v>22.82</v>
      </c>
      <c r="F2284" s="15">
        <f t="shared" si="116"/>
        <v>6.7513800000000002</v>
      </c>
      <c r="G2284" s="17">
        <f t="shared" si="117"/>
        <v>4.9350379999999999E-2</v>
      </c>
    </row>
    <row r="2285" spans="5:7" x14ac:dyDescent="0.25">
      <c r="E2285" s="16">
        <v>22.83</v>
      </c>
      <c r="F2285" s="15">
        <f t="shared" si="116"/>
        <v>6.7538699999999992</v>
      </c>
      <c r="G2285" s="17">
        <f t="shared" si="117"/>
        <v>4.9332970000000004E-2</v>
      </c>
    </row>
    <row r="2286" spans="5:7" x14ac:dyDescent="0.25">
      <c r="E2286" s="16">
        <v>22.84</v>
      </c>
      <c r="F2286" s="15">
        <f t="shared" si="116"/>
        <v>6.7563599999999999</v>
      </c>
      <c r="G2286" s="17">
        <f t="shared" si="117"/>
        <v>4.9315560000000001E-2</v>
      </c>
    </row>
    <row r="2287" spans="5:7" x14ac:dyDescent="0.25">
      <c r="E2287" s="16">
        <v>22.85</v>
      </c>
      <c r="F2287" s="15">
        <f t="shared" si="116"/>
        <v>6.7588499999999998</v>
      </c>
      <c r="G2287" s="17">
        <f t="shared" si="117"/>
        <v>4.9298149999999999E-2</v>
      </c>
    </row>
    <row r="2288" spans="5:7" x14ac:dyDescent="0.25">
      <c r="E2288" s="16">
        <v>22.86</v>
      </c>
      <c r="F2288" s="15">
        <f t="shared" si="116"/>
        <v>6.7613399999999997</v>
      </c>
      <c r="G2288" s="17">
        <f t="shared" si="117"/>
        <v>4.9280740000000003E-2</v>
      </c>
    </row>
    <row r="2289" spans="5:7" x14ac:dyDescent="0.25">
      <c r="E2289" s="16">
        <v>22.87</v>
      </c>
      <c r="F2289" s="15">
        <f t="shared" si="116"/>
        <v>6.7638299999999996</v>
      </c>
      <c r="G2289" s="17">
        <f t="shared" si="117"/>
        <v>4.9263330000000001E-2</v>
      </c>
    </row>
    <row r="2290" spans="5:7" x14ac:dyDescent="0.25">
      <c r="E2290" s="16">
        <v>22.88</v>
      </c>
      <c r="F2290" s="15">
        <f t="shared" si="116"/>
        <v>6.7663199999999994</v>
      </c>
      <c r="G2290" s="17">
        <f t="shared" si="117"/>
        <v>4.9245920000000006E-2</v>
      </c>
    </row>
    <row r="2291" spans="5:7" x14ac:dyDescent="0.25">
      <c r="E2291" s="16">
        <v>22.89</v>
      </c>
      <c r="F2291" s="15">
        <f t="shared" si="116"/>
        <v>6.7688100000000002</v>
      </c>
      <c r="G2291" s="17">
        <f t="shared" si="117"/>
        <v>4.9228510000000003E-2</v>
      </c>
    </row>
    <row r="2292" spans="5:7" x14ac:dyDescent="0.25">
      <c r="E2292" s="16">
        <v>22.9</v>
      </c>
      <c r="F2292" s="15">
        <f t="shared" si="116"/>
        <v>6.7712999999999992</v>
      </c>
      <c r="G2292" s="17">
        <f t="shared" si="117"/>
        <v>4.9211100000000008E-2</v>
      </c>
    </row>
    <row r="2293" spans="5:7" x14ac:dyDescent="0.25">
      <c r="E2293" s="16">
        <v>22.91</v>
      </c>
      <c r="F2293" s="15">
        <f t="shared" si="116"/>
        <v>6.77379</v>
      </c>
      <c r="G2293" s="17">
        <f t="shared" si="117"/>
        <v>4.9193689999999998E-2</v>
      </c>
    </row>
    <row r="2294" spans="5:7" x14ac:dyDescent="0.25">
      <c r="E2294" s="16">
        <v>22.92</v>
      </c>
      <c r="F2294" s="15">
        <f t="shared" si="116"/>
        <v>6.7762799999999999</v>
      </c>
      <c r="G2294" s="17">
        <f t="shared" si="117"/>
        <v>4.9176280000000003E-2</v>
      </c>
    </row>
    <row r="2295" spans="5:7" x14ac:dyDescent="0.25">
      <c r="E2295" s="16">
        <v>22.93</v>
      </c>
      <c r="F2295" s="15">
        <f t="shared" si="116"/>
        <v>6.7787699999999997</v>
      </c>
      <c r="G2295" s="17">
        <f t="shared" si="117"/>
        <v>4.915887E-2</v>
      </c>
    </row>
    <row r="2296" spans="5:7" x14ac:dyDescent="0.25">
      <c r="E2296" s="16">
        <v>22.94</v>
      </c>
      <c r="F2296" s="15">
        <f t="shared" si="116"/>
        <v>6.7812599999999996</v>
      </c>
      <c r="G2296" s="17">
        <f t="shared" si="117"/>
        <v>4.9141459999999998E-2</v>
      </c>
    </row>
    <row r="2297" spans="5:7" x14ac:dyDescent="0.25">
      <c r="E2297" s="16">
        <v>22.95</v>
      </c>
      <c r="F2297" s="15">
        <f t="shared" si="116"/>
        <v>6.7837499999999995</v>
      </c>
      <c r="G2297" s="17">
        <f t="shared" si="117"/>
        <v>4.9124050000000002E-2</v>
      </c>
    </row>
    <row r="2298" spans="5:7" x14ac:dyDescent="0.25">
      <c r="E2298" s="16">
        <v>22.96</v>
      </c>
      <c r="F2298" s="15">
        <f t="shared" si="116"/>
        <v>6.7862400000000003</v>
      </c>
      <c r="G2298" s="17">
        <f t="shared" si="117"/>
        <v>4.910664E-2</v>
      </c>
    </row>
    <row r="2299" spans="5:7" x14ac:dyDescent="0.25">
      <c r="E2299" s="16">
        <v>22.97</v>
      </c>
      <c r="F2299" s="15">
        <f t="shared" si="116"/>
        <v>6.7887299999999993</v>
      </c>
      <c r="G2299" s="17">
        <f t="shared" si="117"/>
        <v>4.9089230000000005E-2</v>
      </c>
    </row>
    <row r="2300" spans="5:7" x14ac:dyDescent="0.25">
      <c r="E2300" s="16">
        <v>22.98</v>
      </c>
      <c r="F2300" s="15">
        <f t="shared" si="116"/>
        <v>6.79122</v>
      </c>
      <c r="G2300" s="17">
        <f t="shared" si="117"/>
        <v>4.9071820000000002E-2</v>
      </c>
    </row>
    <row r="2301" spans="5:7" x14ac:dyDescent="0.25">
      <c r="E2301" s="16">
        <v>22.99</v>
      </c>
      <c r="F2301" s="15">
        <f t="shared" si="116"/>
        <v>6.793709999999999</v>
      </c>
      <c r="G2301" s="17">
        <f t="shared" si="117"/>
        <v>4.9054410000000007E-2</v>
      </c>
    </row>
    <row r="2302" spans="5:7" x14ac:dyDescent="0.25">
      <c r="E2302" s="16">
        <v>23</v>
      </c>
      <c r="F2302" s="15">
        <f t="shared" si="116"/>
        <v>6.7961999999999998</v>
      </c>
      <c r="G2302" s="17">
        <f t="shared" si="117"/>
        <v>4.9037000000000004E-2</v>
      </c>
    </row>
    <row r="2303" spans="5:7" x14ac:dyDescent="0.25">
      <c r="E2303" s="16">
        <v>23.01</v>
      </c>
      <c r="F2303" s="15">
        <f t="shared" si="116"/>
        <v>6.7986900000000006</v>
      </c>
      <c r="G2303" s="17">
        <f t="shared" si="117"/>
        <v>4.9019590000000002E-2</v>
      </c>
    </row>
    <row r="2304" spans="5:7" x14ac:dyDescent="0.25">
      <c r="E2304" s="16">
        <v>23.02</v>
      </c>
      <c r="F2304" s="15">
        <f t="shared" si="116"/>
        <v>6.8011799999999996</v>
      </c>
      <c r="G2304" s="17">
        <f t="shared" si="117"/>
        <v>4.9002180000000006E-2</v>
      </c>
    </row>
    <row r="2305" spans="5:7" x14ac:dyDescent="0.25">
      <c r="E2305" s="16">
        <v>23.03</v>
      </c>
      <c r="F2305" s="15">
        <f t="shared" si="116"/>
        <v>6.8036700000000003</v>
      </c>
      <c r="G2305" s="17">
        <f t="shared" si="117"/>
        <v>4.8984769999999997E-2</v>
      </c>
    </row>
    <row r="2306" spans="5:7" x14ac:dyDescent="0.25">
      <c r="E2306" s="16">
        <v>23.04</v>
      </c>
      <c r="F2306" s="15">
        <f t="shared" si="116"/>
        <v>6.8061599999999993</v>
      </c>
      <c r="G2306" s="17">
        <f t="shared" si="117"/>
        <v>4.8967360000000001E-2</v>
      </c>
    </row>
    <row r="2307" spans="5:7" x14ac:dyDescent="0.25">
      <c r="E2307" s="16">
        <v>23.05</v>
      </c>
      <c r="F2307" s="15">
        <f t="shared" si="116"/>
        <v>6.8086500000000001</v>
      </c>
      <c r="G2307" s="17">
        <f t="shared" si="117"/>
        <v>4.8949949999999999E-2</v>
      </c>
    </row>
    <row r="2308" spans="5:7" x14ac:dyDescent="0.25">
      <c r="E2308" s="16">
        <v>23.06</v>
      </c>
      <c r="F2308" s="15">
        <f t="shared" si="116"/>
        <v>6.8111399999999991</v>
      </c>
      <c r="G2308" s="17">
        <f t="shared" si="117"/>
        <v>4.8932540000000004E-2</v>
      </c>
    </row>
    <row r="2309" spans="5:7" x14ac:dyDescent="0.25">
      <c r="E2309" s="16">
        <v>23.07</v>
      </c>
      <c r="F2309" s="15">
        <f t="shared" si="116"/>
        <v>6.8136299999999999</v>
      </c>
      <c r="G2309" s="17">
        <f t="shared" si="117"/>
        <v>4.8915130000000001E-2</v>
      </c>
    </row>
    <row r="2310" spans="5:7" x14ac:dyDescent="0.25">
      <c r="E2310" s="16">
        <v>23.08</v>
      </c>
      <c r="F2310" s="15">
        <f t="shared" si="116"/>
        <v>6.8161199999999997</v>
      </c>
      <c r="G2310" s="17">
        <f t="shared" si="117"/>
        <v>4.8897720000000006E-2</v>
      </c>
    </row>
    <row r="2311" spans="5:7" x14ac:dyDescent="0.25">
      <c r="E2311" s="16">
        <v>23.09</v>
      </c>
      <c r="F2311" s="15">
        <f t="shared" si="116"/>
        <v>6.8186099999999996</v>
      </c>
      <c r="G2311" s="17">
        <f t="shared" si="117"/>
        <v>4.8880310000000003E-2</v>
      </c>
    </row>
    <row r="2312" spans="5:7" x14ac:dyDescent="0.25">
      <c r="E2312" s="16">
        <v>23.1</v>
      </c>
      <c r="F2312" s="15">
        <f t="shared" si="116"/>
        <v>6.8211000000000004</v>
      </c>
      <c r="G2312" s="17">
        <f t="shared" si="117"/>
        <v>4.8862900000000001E-2</v>
      </c>
    </row>
    <row r="2313" spans="5:7" x14ac:dyDescent="0.25">
      <c r="E2313" s="16">
        <v>23.11</v>
      </c>
      <c r="F2313" s="15">
        <f t="shared" si="116"/>
        <v>6.8235899999999994</v>
      </c>
      <c r="G2313" s="17">
        <f t="shared" si="117"/>
        <v>4.8845490000000005E-2</v>
      </c>
    </row>
    <row r="2314" spans="5:7" x14ac:dyDescent="0.25">
      <c r="E2314" s="16">
        <v>23.12</v>
      </c>
      <c r="F2314" s="15">
        <f t="shared" si="116"/>
        <v>6.8260800000000001</v>
      </c>
      <c r="G2314" s="17">
        <f t="shared" si="117"/>
        <v>4.8828080000000003E-2</v>
      </c>
    </row>
    <row r="2315" spans="5:7" x14ac:dyDescent="0.25">
      <c r="E2315" s="16">
        <v>23.13</v>
      </c>
      <c r="F2315" s="15">
        <f t="shared" si="116"/>
        <v>6.8285699999999991</v>
      </c>
      <c r="G2315" s="17">
        <f t="shared" si="117"/>
        <v>4.881067E-2</v>
      </c>
    </row>
    <row r="2316" spans="5:7" x14ac:dyDescent="0.25">
      <c r="E2316" s="16">
        <v>23.14</v>
      </c>
      <c r="F2316" s="15">
        <f t="shared" si="116"/>
        <v>6.8310599999999999</v>
      </c>
      <c r="G2316" s="17">
        <f t="shared" si="117"/>
        <v>4.8793260000000005E-2</v>
      </c>
    </row>
    <row r="2317" spans="5:7" x14ac:dyDescent="0.25">
      <c r="E2317" s="16">
        <v>23.15</v>
      </c>
      <c r="F2317" s="15">
        <f t="shared" si="116"/>
        <v>6.8335499999999989</v>
      </c>
      <c r="G2317" s="17">
        <f t="shared" si="117"/>
        <v>4.8775850000000003E-2</v>
      </c>
    </row>
    <row r="2318" spans="5:7" x14ac:dyDescent="0.25">
      <c r="E2318" s="16">
        <v>23.16</v>
      </c>
      <c r="F2318" s="15">
        <f t="shared" si="116"/>
        <v>6.8360399999999997</v>
      </c>
      <c r="G2318" s="17">
        <f t="shared" si="117"/>
        <v>4.875844E-2</v>
      </c>
    </row>
    <row r="2319" spans="5:7" x14ac:dyDescent="0.25">
      <c r="E2319" s="16">
        <v>23.17</v>
      </c>
      <c r="F2319" s="15">
        <f t="shared" si="116"/>
        <v>6.8385300000000004</v>
      </c>
      <c r="G2319" s="17">
        <f t="shared" si="117"/>
        <v>4.8741029999999998E-2</v>
      </c>
    </row>
    <row r="2320" spans="5:7" x14ac:dyDescent="0.25">
      <c r="E2320" s="16">
        <v>23.18</v>
      </c>
      <c r="F2320" s="15">
        <f t="shared" si="116"/>
        <v>6.8410199999999994</v>
      </c>
      <c r="G2320" s="17">
        <f t="shared" si="117"/>
        <v>4.8723620000000002E-2</v>
      </c>
    </row>
    <row r="2321" spans="5:7" x14ac:dyDescent="0.25">
      <c r="E2321" s="16">
        <v>23.19</v>
      </c>
      <c r="F2321" s="15">
        <f t="shared" si="116"/>
        <v>6.8435100000000002</v>
      </c>
      <c r="G2321" s="17">
        <f t="shared" si="117"/>
        <v>4.870621E-2</v>
      </c>
    </row>
    <row r="2322" spans="5:7" x14ac:dyDescent="0.25">
      <c r="E2322" s="16">
        <v>23.2</v>
      </c>
      <c r="F2322" s="15">
        <f t="shared" si="116"/>
        <v>6.8459999999999992</v>
      </c>
      <c r="G2322" s="17">
        <f t="shared" si="117"/>
        <v>4.8688800000000004E-2</v>
      </c>
    </row>
    <row r="2323" spans="5:7" x14ac:dyDescent="0.25">
      <c r="E2323" s="16">
        <v>23.21</v>
      </c>
      <c r="F2323" s="15">
        <f t="shared" ref="F2323:F2386" si="118">B$38+(B$39-B$38)*(($E2323-$A$38)/($A$39-$A$38))</f>
        <v>6.84849</v>
      </c>
      <c r="G2323" s="17">
        <f t="shared" ref="G2323:G2386" si="119">C$38+(C$39-C$38)*(($E2323-$A$38)/($A$39-$A$38))</f>
        <v>4.8671390000000002E-2</v>
      </c>
    </row>
    <row r="2324" spans="5:7" x14ac:dyDescent="0.25">
      <c r="E2324" s="16">
        <v>23.22</v>
      </c>
      <c r="F2324" s="15">
        <f t="shared" si="118"/>
        <v>6.8509799999999998</v>
      </c>
      <c r="G2324" s="17">
        <f t="shared" si="119"/>
        <v>4.8653980000000006E-2</v>
      </c>
    </row>
    <row r="2325" spans="5:7" x14ac:dyDescent="0.25">
      <c r="E2325" s="16">
        <v>23.23</v>
      </c>
      <c r="F2325" s="15">
        <f t="shared" si="118"/>
        <v>6.8534699999999997</v>
      </c>
      <c r="G2325" s="17">
        <f t="shared" si="119"/>
        <v>4.8636570000000004E-2</v>
      </c>
    </row>
    <row r="2326" spans="5:7" x14ac:dyDescent="0.25">
      <c r="E2326" s="16">
        <v>23.24</v>
      </c>
      <c r="F2326" s="15">
        <f t="shared" si="118"/>
        <v>6.8559599999999996</v>
      </c>
      <c r="G2326" s="17">
        <f t="shared" si="119"/>
        <v>4.8619160000000008E-2</v>
      </c>
    </row>
    <row r="2327" spans="5:7" x14ac:dyDescent="0.25">
      <c r="E2327" s="16">
        <v>23.25</v>
      </c>
      <c r="F2327" s="15">
        <f t="shared" si="118"/>
        <v>6.8584499999999995</v>
      </c>
      <c r="G2327" s="17">
        <f t="shared" si="119"/>
        <v>4.8601749999999999E-2</v>
      </c>
    </row>
    <row r="2328" spans="5:7" x14ac:dyDescent="0.25">
      <c r="E2328" s="16">
        <v>23.26</v>
      </c>
      <c r="F2328" s="15">
        <f t="shared" si="118"/>
        <v>6.8609400000000003</v>
      </c>
      <c r="G2328" s="17">
        <f t="shared" si="119"/>
        <v>4.8584339999999997E-2</v>
      </c>
    </row>
    <row r="2329" spans="5:7" x14ac:dyDescent="0.25">
      <c r="E2329" s="16">
        <v>23.27</v>
      </c>
      <c r="F2329" s="15">
        <f t="shared" si="118"/>
        <v>6.8634299999999993</v>
      </c>
      <c r="G2329" s="17">
        <f t="shared" si="119"/>
        <v>4.8566930000000001E-2</v>
      </c>
    </row>
    <row r="2330" spans="5:7" x14ac:dyDescent="0.25">
      <c r="E2330" s="16">
        <v>23.28</v>
      </c>
      <c r="F2330" s="15">
        <f t="shared" si="118"/>
        <v>6.86592</v>
      </c>
      <c r="G2330" s="17">
        <f t="shared" si="119"/>
        <v>4.8549519999999999E-2</v>
      </c>
    </row>
    <row r="2331" spans="5:7" x14ac:dyDescent="0.25">
      <c r="E2331" s="16">
        <v>23.29</v>
      </c>
      <c r="F2331" s="15">
        <f t="shared" si="118"/>
        <v>6.868409999999999</v>
      </c>
      <c r="G2331" s="17">
        <f t="shared" si="119"/>
        <v>4.8532110000000003E-2</v>
      </c>
    </row>
    <row r="2332" spans="5:7" x14ac:dyDescent="0.25">
      <c r="E2332" s="16">
        <v>23.3</v>
      </c>
      <c r="F2332" s="15">
        <f t="shared" si="118"/>
        <v>6.8708999999999998</v>
      </c>
      <c r="G2332" s="17">
        <f t="shared" si="119"/>
        <v>4.8514700000000001E-2</v>
      </c>
    </row>
    <row r="2333" spans="5:7" x14ac:dyDescent="0.25">
      <c r="E2333" s="16">
        <v>23.31</v>
      </c>
      <c r="F2333" s="15">
        <f t="shared" si="118"/>
        <v>6.8733899999999997</v>
      </c>
      <c r="G2333" s="17">
        <f t="shared" si="119"/>
        <v>4.8497290000000005E-2</v>
      </c>
    </row>
    <row r="2334" spans="5:7" x14ac:dyDescent="0.25">
      <c r="E2334" s="16">
        <v>23.32</v>
      </c>
      <c r="F2334" s="15">
        <f t="shared" si="118"/>
        <v>6.8758799999999995</v>
      </c>
      <c r="G2334" s="17">
        <f t="shared" si="119"/>
        <v>4.8479880000000003E-2</v>
      </c>
    </row>
    <row r="2335" spans="5:7" x14ac:dyDescent="0.25">
      <c r="E2335" s="16">
        <v>23.33</v>
      </c>
      <c r="F2335" s="15">
        <f t="shared" si="118"/>
        <v>6.8783699999999994</v>
      </c>
      <c r="G2335" s="17">
        <f t="shared" si="119"/>
        <v>4.8462470000000007E-2</v>
      </c>
    </row>
    <row r="2336" spans="5:7" x14ac:dyDescent="0.25">
      <c r="E2336" s="16">
        <v>23.34</v>
      </c>
      <c r="F2336" s="15">
        <f t="shared" si="118"/>
        <v>6.8808599999999993</v>
      </c>
      <c r="G2336" s="17">
        <f t="shared" si="119"/>
        <v>4.8445060000000005E-2</v>
      </c>
    </row>
    <row r="2337" spans="5:7" x14ac:dyDescent="0.25">
      <c r="E2337" s="16">
        <v>23.35</v>
      </c>
      <c r="F2337" s="15">
        <f t="shared" si="118"/>
        <v>6.8833500000000001</v>
      </c>
      <c r="G2337" s="17">
        <f t="shared" si="119"/>
        <v>4.8427650000000003E-2</v>
      </c>
    </row>
    <row r="2338" spans="5:7" x14ac:dyDescent="0.25">
      <c r="E2338" s="16">
        <v>23.36</v>
      </c>
      <c r="F2338" s="15">
        <f t="shared" si="118"/>
        <v>6.88584</v>
      </c>
      <c r="G2338" s="17">
        <f t="shared" si="119"/>
        <v>4.841024E-2</v>
      </c>
    </row>
    <row r="2339" spans="5:7" x14ac:dyDescent="0.25">
      <c r="E2339" s="16">
        <v>23.37</v>
      </c>
      <c r="F2339" s="15">
        <f t="shared" si="118"/>
        <v>6.8883299999999998</v>
      </c>
      <c r="G2339" s="17">
        <f t="shared" si="119"/>
        <v>4.8392829999999998E-2</v>
      </c>
    </row>
    <row r="2340" spans="5:7" x14ac:dyDescent="0.25">
      <c r="E2340" s="16">
        <v>23.38</v>
      </c>
      <c r="F2340" s="15">
        <f t="shared" si="118"/>
        <v>6.8908199999999997</v>
      </c>
      <c r="G2340" s="17">
        <f t="shared" si="119"/>
        <v>4.8375420000000002E-2</v>
      </c>
    </row>
    <row r="2341" spans="5:7" x14ac:dyDescent="0.25">
      <c r="E2341" s="16">
        <v>23.39</v>
      </c>
      <c r="F2341" s="15">
        <f t="shared" si="118"/>
        <v>6.8933099999999996</v>
      </c>
      <c r="G2341" s="17">
        <f t="shared" si="119"/>
        <v>4.835801E-2</v>
      </c>
    </row>
    <row r="2342" spans="5:7" x14ac:dyDescent="0.25">
      <c r="E2342" s="16">
        <v>23.4</v>
      </c>
      <c r="F2342" s="15">
        <f t="shared" si="118"/>
        <v>6.8957999999999995</v>
      </c>
      <c r="G2342" s="17">
        <f t="shared" si="119"/>
        <v>4.8340600000000004E-2</v>
      </c>
    </row>
    <row r="2343" spans="5:7" x14ac:dyDescent="0.25">
      <c r="E2343" s="16">
        <v>23.41</v>
      </c>
      <c r="F2343" s="15">
        <f t="shared" si="118"/>
        <v>6.8982899999999994</v>
      </c>
      <c r="G2343" s="17">
        <f t="shared" si="119"/>
        <v>4.8323190000000002E-2</v>
      </c>
    </row>
    <row r="2344" spans="5:7" x14ac:dyDescent="0.25">
      <c r="E2344" s="16">
        <v>23.42</v>
      </c>
      <c r="F2344" s="15">
        <f t="shared" si="118"/>
        <v>6.9007800000000001</v>
      </c>
      <c r="G2344" s="17">
        <f t="shared" si="119"/>
        <v>4.830578E-2</v>
      </c>
    </row>
    <row r="2345" spans="5:7" x14ac:dyDescent="0.25">
      <c r="E2345" s="16">
        <v>23.43</v>
      </c>
      <c r="F2345" s="15">
        <f t="shared" si="118"/>
        <v>6.9032699999999991</v>
      </c>
      <c r="G2345" s="17">
        <f t="shared" si="119"/>
        <v>4.8288370000000004E-2</v>
      </c>
    </row>
    <row r="2346" spans="5:7" x14ac:dyDescent="0.25">
      <c r="E2346" s="16">
        <v>23.44</v>
      </c>
      <c r="F2346" s="15">
        <f t="shared" si="118"/>
        <v>6.9057599999999999</v>
      </c>
      <c r="G2346" s="17">
        <f t="shared" si="119"/>
        <v>4.8270960000000002E-2</v>
      </c>
    </row>
    <row r="2347" spans="5:7" x14ac:dyDescent="0.25">
      <c r="E2347" s="16">
        <v>23.45</v>
      </c>
      <c r="F2347" s="15">
        <f t="shared" si="118"/>
        <v>6.9082499999999998</v>
      </c>
      <c r="G2347" s="17">
        <f t="shared" si="119"/>
        <v>4.8253550000000006E-2</v>
      </c>
    </row>
    <row r="2348" spans="5:7" x14ac:dyDescent="0.25">
      <c r="E2348" s="16">
        <v>23.46</v>
      </c>
      <c r="F2348" s="15">
        <f t="shared" si="118"/>
        <v>6.9107399999999997</v>
      </c>
      <c r="G2348" s="17">
        <f t="shared" si="119"/>
        <v>4.8236139999999997E-2</v>
      </c>
    </row>
    <row r="2349" spans="5:7" x14ac:dyDescent="0.25">
      <c r="E2349" s="16">
        <v>23.47</v>
      </c>
      <c r="F2349" s="15">
        <f t="shared" si="118"/>
        <v>6.9132299999999995</v>
      </c>
      <c r="G2349" s="17">
        <f t="shared" si="119"/>
        <v>4.8218730000000001E-2</v>
      </c>
    </row>
    <row r="2350" spans="5:7" x14ac:dyDescent="0.25">
      <c r="E2350" s="16">
        <v>23.48</v>
      </c>
      <c r="F2350" s="15">
        <f t="shared" si="118"/>
        <v>6.9157199999999994</v>
      </c>
      <c r="G2350" s="17">
        <f t="shared" si="119"/>
        <v>4.8201319999999999E-2</v>
      </c>
    </row>
    <row r="2351" spans="5:7" x14ac:dyDescent="0.25">
      <c r="E2351" s="16">
        <v>23.49</v>
      </c>
      <c r="F2351" s="15">
        <f t="shared" si="118"/>
        <v>6.9182099999999993</v>
      </c>
      <c r="G2351" s="17">
        <f t="shared" si="119"/>
        <v>4.8183910000000003E-2</v>
      </c>
    </row>
    <row r="2352" spans="5:7" x14ac:dyDescent="0.25">
      <c r="E2352" s="16">
        <v>23.5</v>
      </c>
      <c r="F2352" s="15">
        <f t="shared" si="118"/>
        <v>6.9207000000000001</v>
      </c>
      <c r="G2352" s="17">
        <f t="shared" si="119"/>
        <v>4.8166500000000001E-2</v>
      </c>
    </row>
    <row r="2353" spans="5:7" x14ac:dyDescent="0.25">
      <c r="E2353" s="16">
        <v>23.51</v>
      </c>
      <c r="F2353" s="15">
        <f t="shared" si="118"/>
        <v>6.92319</v>
      </c>
      <c r="G2353" s="17">
        <f t="shared" si="119"/>
        <v>4.8149089999999999E-2</v>
      </c>
    </row>
    <row r="2354" spans="5:7" x14ac:dyDescent="0.25">
      <c r="E2354" s="16">
        <v>23.52</v>
      </c>
      <c r="F2354" s="15">
        <f t="shared" si="118"/>
        <v>6.9256799999999998</v>
      </c>
      <c r="G2354" s="17">
        <f t="shared" si="119"/>
        <v>4.8131680000000003E-2</v>
      </c>
    </row>
    <row r="2355" spans="5:7" x14ac:dyDescent="0.25">
      <c r="E2355" s="16">
        <v>23.53</v>
      </c>
      <c r="F2355" s="15">
        <f t="shared" si="118"/>
        <v>6.9281699999999997</v>
      </c>
      <c r="G2355" s="17">
        <f t="shared" si="119"/>
        <v>4.8114270000000001E-2</v>
      </c>
    </row>
    <row r="2356" spans="5:7" x14ac:dyDescent="0.25">
      <c r="E2356" s="16">
        <v>23.54</v>
      </c>
      <c r="F2356" s="15">
        <f t="shared" si="118"/>
        <v>6.9306599999999996</v>
      </c>
      <c r="G2356" s="17">
        <f t="shared" si="119"/>
        <v>4.8096860000000005E-2</v>
      </c>
    </row>
    <row r="2357" spans="5:7" x14ac:dyDescent="0.25">
      <c r="E2357" s="16">
        <v>23.55</v>
      </c>
      <c r="F2357" s="15">
        <f t="shared" si="118"/>
        <v>6.9331499999999995</v>
      </c>
      <c r="G2357" s="17">
        <f t="shared" si="119"/>
        <v>4.8079450000000003E-2</v>
      </c>
    </row>
    <row r="2358" spans="5:7" x14ac:dyDescent="0.25">
      <c r="E2358" s="16">
        <v>23.56</v>
      </c>
      <c r="F2358" s="15">
        <f t="shared" si="118"/>
        <v>6.9356399999999994</v>
      </c>
      <c r="G2358" s="17">
        <f t="shared" si="119"/>
        <v>4.8062040000000007E-2</v>
      </c>
    </row>
    <row r="2359" spans="5:7" x14ac:dyDescent="0.25">
      <c r="E2359" s="16">
        <v>23.57</v>
      </c>
      <c r="F2359" s="15">
        <f t="shared" si="118"/>
        <v>6.9381300000000001</v>
      </c>
      <c r="G2359" s="17">
        <f t="shared" si="119"/>
        <v>4.8044630000000005E-2</v>
      </c>
    </row>
    <row r="2360" spans="5:7" x14ac:dyDescent="0.25">
      <c r="E2360" s="16">
        <v>23.58</v>
      </c>
      <c r="F2360" s="15">
        <f t="shared" si="118"/>
        <v>6.9406199999999991</v>
      </c>
      <c r="G2360" s="17">
        <f t="shared" si="119"/>
        <v>4.8027220000000002E-2</v>
      </c>
    </row>
    <row r="2361" spans="5:7" x14ac:dyDescent="0.25">
      <c r="E2361" s="16">
        <v>23.59</v>
      </c>
      <c r="F2361" s="15">
        <f t="shared" si="118"/>
        <v>6.9431099999999999</v>
      </c>
      <c r="G2361" s="17">
        <f t="shared" si="119"/>
        <v>4.800981E-2</v>
      </c>
    </row>
    <row r="2362" spans="5:7" x14ac:dyDescent="0.25">
      <c r="E2362" s="16">
        <v>23.6</v>
      </c>
      <c r="F2362" s="15">
        <f t="shared" si="118"/>
        <v>6.9455999999999998</v>
      </c>
      <c r="G2362" s="17">
        <f t="shared" si="119"/>
        <v>4.7992399999999998E-2</v>
      </c>
    </row>
    <row r="2363" spans="5:7" x14ac:dyDescent="0.25">
      <c r="E2363" s="16">
        <v>23.61</v>
      </c>
      <c r="F2363" s="15">
        <f t="shared" si="118"/>
        <v>6.9480899999999997</v>
      </c>
      <c r="G2363" s="17">
        <f t="shared" si="119"/>
        <v>4.7974990000000002E-2</v>
      </c>
    </row>
    <row r="2364" spans="5:7" x14ac:dyDescent="0.25">
      <c r="E2364" s="16">
        <v>23.62</v>
      </c>
      <c r="F2364" s="15">
        <f t="shared" si="118"/>
        <v>6.9505799999999995</v>
      </c>
      <c r="G2364" s="17">
        <f t="shared" si="119"/>
        <v>4.795758E-2</v>
      </c>
    </row>
    <row r="2365" spans="5:7" x14ac:dyDescent="0.25">
      <c r="E2365" s="16">
        <v>23.63</v>
      </c>
      <c r="F2365" s="15">
        <f t="shared" si="118"/>
        <v>6.9530699999999994</v>
      </c>
      <c r="G2365" s="17">
        <f t="shared" si="119"/>
        <v>4.7940170000000004E-2</v>
      </c>
    </row>
    <row r="2366" spans="5:7" x14ac:dyDescent="0.25">
      <c r="E2366" s="16">
        <v>23.64</v>
      </c>
      <c r="F2366" s="15">
        <f t="shared" si="118"/>
        <v>6.9555600000000002</v>
      </c>
      <c r="G2366" s="17">
        <f t="shared" si="119"/>
        <v>4.7922760000000002E-2</v>
      </c>
    </row>
    <row r="2367" spans="5:7" x14ac:dyDescent="0.25">
      <c r="E2367" s="16">
        <v>23.65</v>
      </c>
      <c r="F2367" s="15">
        <f t="shared" si="118"/>
        <v>6.9580499999999992</v>
      </c>
      <c r="G2367" s="17">
        <f t="shared" si="119"/>
        <v>4.7905350000000006E-2</v>
      </c>
    </row>
    <row r="2368" spans="5:7" x14ac:dyDescent="0.25">
      <c r="E2368" s="16">
        <v>23.66</v>
      </c>
      <c r="F2368" s="15">
        <f t="shared" si="118"/>
        <v>6.9605399999999999</v>
      </c>
      <c r="G2368" s="17">
        <f t="shared" si="119"/>
        <v>4.7887940000000004E-2</v>
      </c>
    </row>
    <row r="2369" spans="5:7" x14ac:dyDescent="0.25">
      <c r="E2369" s="16">
        <v>23.67</v>
      </c>
      <c r="F2369" s="15">
        <f t="shared" si="118"/>
        <v>6.9630299999999998</v>
      </c>
      <c r="G2369" s="17">
        <f t="shared" si="119"/>
        <v>4.7870530000000001E-2</v>
      </c>
    </row>
    <row r="2370" spans="5:7" x14ac:dyDescent="0.25">
      <c r="E2370" s="16">
        <v>23.68</v>
      </c>
      <c r="F2370" s="15">
        <f t="shared" si="118"/>
        <v>6.9655199999999997</v>
      </c>
      <c r="G2370" s="17">
        <f t="shared" si="119"/>
        <v>4.7853119999999999E-2</v>
      </c>
    </row>
    <row r="2371" spans="5:7" x14ac:dyDescent="0.25">
      <c r="E2371" s="16">
        <v>23.69</v>
      </c>
      <c r="F2371" s="15">
        <f t="shared" si="118"/>
        <v>6.9680099999999996</v>
      </c>
      <c r="G2371" s="17">
        <f t="shared" si="119"/>
        <v>4.7835710000000004E-2</v>
      </c>
    </row>
    <row r="2372" spans="5:7" x14ac:dyDescent="0.25">
      <c r="E2372" s="16">
        <v>23.7</v>
      </c>
      <c r="F2372" s="15">
        <f t="shared" si="118"/>
        <v>6.9704999999999995</v>
      </c>
      <c r="G2372" s="17">
        <f t="shared" si="119"/>
        <v>4.7818300000000001E-2</v>
      </c>
    </row>
    <row r="2373" spans="5:7" x14ac:dyDescent="0.25">
      <c r="E2373" s="16">
        <v>23.71</v>
      </c>
      <c r="F2373" s="15">
        <f t="shared" si="118"/>
        <v>6.9729900000000002</v>
      </c>
      <c r="G2373" s="17">
        <f t="shared" si="119"/>
        <v>4.7800889999999999E-2</v>
      </c>
    </row>
    <row r="2374" spans="5:7" x14ac:dyDescent="0.25">
      <c r="E2374" s="16">
        <v>23.72</v>
      </c>
      <c r="F2374" s="15">
        <f t="shared" si="118"/>
        <v>6.9754799999999992</v>
      </c>
      <c r="G2374" s="17">
        <f t="shared" si="119"/>
        <v>4.7783480000000003E-2</v>
      </c>
    </row>
    <row r="2375" spans="5:7" x14ac:dyDescent="0.25">
      <c r="E2375" s="16">
        <v>23.73</v>
      </c>
      <c r="F2375" s="15">
        <f t="shared" si="118"/>
        <v>6.97797</v>
      </c>
      <c r="G2375" s="17">
        <f t="shared" si="119"/>
        <v>4.7766070000000001E-2</v>
      </c>
    </row>
    <row r="2376" spans="5:7" x14ac:dyDescent="0.25">
      <c r="E2376" s="16">
        <v>23.74</v>
      </c>
      <c r="F2376" s="15">
        <f t="shared" si="118"/>
        <v>6.980459999999999</v>
      </c>
      <c r="G2376" s="17">
        <f t="shared" si="119"/>
        <v>4.7748660000000005E-2</v>
      </c>
    </row>
    <row r="2377" spans="5:7" x14ac:dyDescent="0.25">
      <c r="E2377" s="16">
        <v>23.75</v>
      </c>
      <c r="F2377" s="15">
        <f t="shared" si="118"/>
        <v>6.9829499999999998</v>
      </c>
      <c r="G2377" s="17">
        <f t="shared" si="119"/>
        <v>4.7731250000000003E-2</v>
      </c>
    </row>
    <row r="2378" spans="5:7" x14ac:dyDescent="0.25">
      <c r="E2378" s="16">
        <v>23.76</v>
      </c>
      <c r="F2378" s="15">
        <f t="shared" si="118"/>
        <v>6.9854400000000005</v>
      </c>
      <c r="G2378" s="17">
        <f t="shared" si="119"/>
        <v>4.771384E-2</v>
      </c>
    </row>
    <row r="2379" spans="5:7" x14ac:dyDescent="0.25">
      <c r="E2379" s="16">
        <v>23.77</v>
      </c>
      <c r="F2379" s="15">
        <f t="shared" si="118"/>
        <v>6.9879299999999995</v>
      </c>
      <c r="G2379" s="17">
        <f t="shared" si="119"/>
        <v>4.7696430000000005E-2</v>
      </c>
    </row>
    <row r="2380" spans="5:7" x14ac:dyDescent="0.25">
      <c r="E2380" s="16">
        <v>23.78</v>
      </c>
      <c r="F2380" s="15">
        <f t="shared" si="118"/>
        <v>6.9904200000000003</v>
      </c>
      <c r="G2380" s="17">
        <f t="shared" si="119"/>
        <v>4.7679020000000003E-2</v>
      </c>
    </row>
    <row r="2381" spans="5:7" x14ac:dyDescent="0.25">
      <c r="E2381" s="16">
        <v>23.79</v>
      </c>
      <c r="F2381" s="15">
        <f t="shared" si="118"/>
        <v>6.9929099999999993</v>
      </c>
      <c r="G2381" s="17">
        <f t="shared" si="119"/>
        <v>4.7661610000000007E-2</v>
      </c>
    </row>
    <row r="2382" spans="5:7" x14ac:dyDescent="0.25">
      <c r="E2382" s="16">
        <v>23.8</v>
      </c>
      <c r="F2382" s="15">
        <f t="shared" si="118"/>
        <v>6.9954000000000001</v>
      </c>
      <c r="G2382" s="17">
        <f t="shared" si="119"/>
        <v>4.7644199999999998E-2</v>
      </c>
    </row>
    <row r="2383" spans="5:7" x14ac:dyDescent="0.25">
      <c r="E2383" s="16">
        <v>23.81</v>
      </c>
      <c r="F2383" s="15">
        <f t="shared" si="118"/>
        <v>6.9978899999999991</v>
      </c>
      <c r="G2383" s="17">
        <f t="shared" si="119"/>
        <v>4.7626790000000002E-2</v>
      </c>
    </row>
    <row r="2384" spans="5:7" x14ac:dyDescent="0.25">
      <c r="E2384" s="16">
        <v>23.82</v>
      </c>
      <c r="F2384" s="15">
        <f t="shared" si="118"/>
        <v>7.0003799999999998</v>
      </c>
      <c r="G2384" s="17">
        <f t="shared" si="119"/>
        <v>4.760938E-2</v>
      </c>
    </row>
    <row r="2385" spans="5:7" x14ac:dyDescent="0.25">
      <c r="E2385" s="16">
        <v>23.83</v>
      </c>
      <c r="F2385" s="15">
        <f t="shared" si="118"/>
        <v>7.0028699999999997</v>
      </c>
      <c r="G2385" s="17">
        <f t="shared" si="119"/>
        <v>4.7591970000000004E-2</v>
      </c>
    </row>
    <row r="2386" spans="5:7" x14ac:dyDescent="0.25">
      <c r="E2386" s="16">
        <v>23.84</v>
      </c>
      <c r="F2386" s="15">
        <f t="shared" si="118"/>
        <v>7.0053599999999996</v>
      </c>
      <c r="G2386" s="17">
        <f t="shared" si="119"/>
        <v>4.7574560000000002E-2</v>
      </c>
    </row>
    <row r="2387" spans="5:7" x14ac:dyDescent="0.25">
      <c r="E2387" s="16">
        <v>23.85</v>
      </c>
      <c r="F2387" s="15">
        <f t="shared" ref="F2387:F2450" si="120">B$38+(B$39-B$38)*(($E2387-$A$38)/($A$39-$A$38))</f>
        <v>7.0078499999999995</v>
      </c>
      <c r="G2387" s="17">
        <f t="shared" ref="G2387:G2450" si="121">C$38+(C$39-C$38)*(($E2387-$A$38)/($A$39-$A$38))</f>
        <v>4.7557149999999999E-2</v>
      </c>
    </row>
    <row r="2388" spans="5:7" x14ac:dyDescent="0.25">
      <c r="E2388" s="16">
        <v>23.86</v>
      </c>
      <c r="F2388" s="15">
        <f t="shared" si="120"/>
        <v>7.0103399999999993</v>
      </c>
      <c r="G2388" s="17">
        <f t="shared" si="121"/>
        <v>4.7539740000000004E-2</v>
      </c>
    </row>
    <row r="2389" spans="5:7" x14ac:dyDescent="0.25">
      <c r="E2389" s="16">
        <v>23.87</v>
      </c>
      <c r="F2389" s="15">
        <f t="shared" si="120"/>
        <v>7.0128300000000001</v>
      </c>
      <c r="G2389" s="17">
        <f t="shared" si="121"/>
        <v>4.7522330000000002E-2</v>
      </c>
    </row>
    <row r="2390" spans="5:7" x14ac:dyDescent="0.25">
      <c r="E2390" s="16">
        <v>23.88</v>
      </c>
      <c r="F2390" s="15">
        <f t="shared" si="120"/>
        <v>7.0153199999999991</v>
      </c>
      <c r="G2390" s="17">
        <f t="shared" si="121"/>
        <v>4.7504920000000006E-2</v>
      </c>
    </row>
    <row r="2391" spans="5:7" x14ac:dyDescent="0.25">
      <c r="E2391" s="16">
        <v>23.89</v>
      </c>
      <c r="F2391" s="15">
        <f t="shared" si="120"/>
        <v>7.0178099999999999</v>
      </c>
      <c r="G2391" s="17">
        <f t="shared" si="121"/>
        <v>4.7487510000000004E-2</v>
      </c>
    </row>
    <row r="2392" spans="5:7" x14ac:dyDescent="0.25">
      <c r="E2392" s="16">
        <v>23.9</v>
      </c>
      <c r="F2392" s="15">
        <f t="shared" si="120"/>
        <v>7.0202999999999989</v>
      </c>
      <c r="G2392" s="17">
        <f t="shared" si="121"/>
        <v>4.7470100000000001E-2</v>
      </c>
    </row>
    <row r="2393" spans="5:7" x14ac:dyDescent="0.25">
      <c r="E2393" s="16">
        <v>23.91</v>
      </c>
      <c r="F2393" s="15">
        <f t="shared" si="120"/>
        <v>7.0227899999999996</v>
      </c>
      <c r="G2393" s="17">
        <f t="shared" si="121"/>
        <v>4.7452689999999999E-2</v>
      </c>
    </row>
    <row r="2394" spans="5:7" x14ac:dyDescent="0.25">
      <c r="E2394" s="16">
        <v>23.92</v>
      </c>
      <c r="F2394" s="15">
        <f t="shared" si="120"/>
        <v>7.0252800000000004</v>
      </c>
      <c r="G2394" s="17">
        <f t="shared" si="121"/>
        <v>4.7435279999999996E-2</v>
      </c>
    </row>
    <row r="2395" spans="5:7" x14ac:dyDescent="0.25">
      <c r="E2395" s="16">
        <v>23.93</v>
      </c>
      <c r="F2395" s="15">
        <f t="shared" si="120"/>
        <v>7.0277699999999994</v>
      </c>
      <c r="G2395" s="17">
        <f t="shared" si="121"/>
        <v>4.7417870000000001E-2</v>
      </c>
    </row>
    <row r="2396" spans="5:7" x14ac:dyDescent="0.25">
      <c r="E2396" s="16">
        <v>23.94</v>
      </c>
      <c r="F2396" s="15">
        <f t="shared" si="120"/>
        <v>7.0302600000000002</v>
      </c>
      <c r="G2396" s="17">
        <f t="shared" si="121"/>
        <v>4.7400459999999998E-2</v>
      </c>
    </row>
    <row r="2397" spans="5:7" x14ac:dyDescent="0.25">
      <c r="E2397" s="16">
        <v>23.95</v>
      </c>
      <c r="F2397" s="15">
        <f t="shared" si="120"/>
        <v>7.0327499999999992</v>
      </c>
      <c r="G2397" s="17">
        <f t="shared" si="121"/>
        <v>4.7383050000000003E-2</v>
      </c>
    </row>
    <row r="2398" spans="5:7" x14ac:dyDescent="0.25">
      <c r="E2398" s="16">
        <v>23.96</v>
      </c>
      <c r="F2398" s="15">
        <f t="shared" si="120"/>
        <v>7.0352399999999999</v>
      </c>
      <c r="G2398" s="17">
        <f t="shared" si="121"/>
        <v>4.7365640000000001E-2</v>
      </c>
    </row>
    <row r="2399" spans="5:7" x14ac:dyDescent="0.25">
      <c r="E2399" s="16">
        <v>23.97</v>
      </c>
      <c r="F2399" s="15">
        <f t="shared" si="120"/>
        <v>7.0377299999999998</v>
      </c>
      <c r="G2399" s="17">
        <f t="shared" si="121"/>
        <v>4.7348230000000005E-2</v>
      </c>
    </row>
    <row r="2400" spans="5:7" x14ac:dyDescent="0.25">
      <c r="E2400" s="16">
        <v>23.98</v>
      </c>
      <c r="F2400" s="15">
        <f t="shared" si="120"/>
        <v>7.0402199999999997</v>
      </c>
      <c r="G2400" s="17">
        <f t="shared" si="121"/>
        <v>4.7330820000000003E-2</v>
      </c>
    </row>
    <row r="2401" spans="5:7" x14ac:dyDescent="0.25">
      <c r="E2401" s="16">
        <v>23.99</v>
      </c>
      <c r="F2401" s="15">
        <f t="shared" si="120"/>
        <v>7.0427099999999996</v>
      </c>
      <c r="G2401" s="17">
        <f t="shared" si="121"/>
        <v>4.7313410000000007E-2</v>
      </c>
    </row>
    <row r="2402" spans="5:7" x14ac:dyDescent="0.25">
      <c r="E2402" s="16">
        <v>24</v>
      </c>
      <c r="F2402" s="15">
        <f t="shared" si="120"/>
        <v>7.0451999999999995</v>
      </c>
      <c r="G2402" s="17">
        <f t="shared" si="121"/>
        <v>4.7296000000000005E-2</v>
      </c>
    </row>
    <row r="2403" spans="5:7" x14ac:dyDescent="0.25">
      <c r="E2403" s="16">
        <v>24.01</v>
      </c>
      <c r="F2403" s="15">
        <f t="shared" si="120"/>
        <v>7.0476900000000002</v>
      </c>
      <c r="G2403" s="17">
        <f t="shared" si="121"/>
        <v>4.7278590000000002E-2</v>
      </c>
    </row>
    <row r="2404" spans="5:7" x14ac:dyDescent="0.25">
      <c r="E2404" s="16">
        <v>24.02</v>
      </c>
      <c r="F2404" s="15">
        <f t="shared" si="120"/>
        <v>7.0501799999999992</v>
      </c>
      <c r="G2404" s="17">
        <f t="shared" si="121"/>
        <v>4.726118E-2</v>
      </c>
    </row>
    <row r="2405" spans="5:7" x14ac:dyDescent="0.25">
      <c r="E2405" s="16">
        <v>24.03</v>
      </c>
      <c r="F2405" s="15">
        <f t="shared" si="120"/>
        <v>7.05267</v>
      </c>
      <c r="G2405" s="17">
        <f t="shared" si="121"/>
        <v>4.7243769999999997E-2</v>
      </c>
    </row>
    <row r="2406" spans="5:7" x14ac:dyDescent="0.25">
      <c r="E2406" s="16">
        <v>24.04</v>
      </c>
      <c r="F2406" s="15">
        <f t="shared" si="120"/>
        <v>7.055159999999999</v>
      </c>
      <c r="G2406" s="17">
        <f t="shared" si="121"/>
        <v>4.7226360000000002E-2</v>
      </c>
    </row>
    <row r="2407" spans="5:7" x14ac:dyDescent="0.25">
      <c r="E2407" s="16">
        <v>24.05</v>
      </c>
      <c r="F2407" s="15">
        <f t="shared" si="120"/>
        <v>7.0576499999999998</v>
      </c>
      <c r="G2407" s="17">
        <f t="shared" si="121"/>
        <v>4.720895E-2</v>
      </c>
    </row>
    <row r="2408" spans="5:7" x14ac:dyDescent="0.25">
      <c r="E2408" s="16">
        <v>24.06</v>
      </c>
      <c r="F2408" s="15">
        <f t="shared" si="120"/>
        <v>7.0601399999999988</v>
      </c>
      <c r="G2408" s="17">
        <f t="shared" si="121"/>
        <v>4.7191540000000004E-2</v>
      </c>
    </row>
    <row r="2409" spans="5:7" x14ac:dyDescent="0.25">
      <c r="E2409" s="16">
        <v>24.07</v>
      </c>
      <c r="F2409" s="15">
        <f t="shared" si="120"/>
        <v>7.0626299999999995</v>
      </c>
      <c r="G2409" s="17">
        <f t="shared" si="121"/>
        <v>4.7174130000000002E-2</v>
      </c>
    </row>
    <row r="2410" spans="5:7" x14ac:dyDescent="0.25">
      <c r="E2410" s="16">
        <v>24.08</v>
      </c>
      <c r="F2410" s="15">
        <f t="shared" si="120"/>
        <v>7.0651199999999994</v>
      </c>
      <c r="G2410" s="17">
        <f t="shared" si="121"/>
        <v>4.7156720000000006E-2</v>
      </c>
    </row>
    <row r="2411" spans="5:7" x14ac:dyDescent="0.25">
      <c r="E2411" s="16">
        <v>24.09</v>
      </c>
      <c r="F2411" s="15">
        <f t="shared" si="120"/>
        <v>7.0676099999999993</v>
      </c>
      <c r="G2411" s="17">
        <f t="shared" si="121"/>
        <v>4.7139310000000004E-2</v>
      </c>
    </row>
    <row r="2412" spans="5:7" x14ac:dyDescent="0.25">
      <c r="E2412" s="16">
        <v>24.1</v>
      </c>
      <c r="F2412" s="15">
        <f t="shared" si="120"/>
        <v>7.0701000000000001</v>
      </c>
      <c r="G2412" s="17">
        <f t="shared" si="121"/>
        <v>4.7121900000000001E-2</v>
      </c>
    </row>
    <row r="2413" spans="5:7" x14ac:dyDescent="0.25">
      <c r="E2413" s="16">
        <v>24.11</v>
      </c>
      <c r="F2413" s="15">
        <f t="shared" si="120"/>
        <v>7.0725899999999999</v>
      </c>
      <c r="G2413" s="17">
        <f t="shared" si="121"/>
        <v>4.7104490000000006E-2</v>
      </c>
    </row>
    <row r="2414" spans="5:7" x14ac:dyDescent="0.25">
      <c r="E2414" s="16">
        <v>24.12</v>
      </c>
      <c r="F2414" s="15">
        <f t="shared" si="120"/>
        <v>7.0750799999999998</v>
      </c>
      <c r="G2414" s="17">
        <f t="shared" si="121"/>
        <v>4.7087080000000003E-2</v>
      </c>
    </row>
    <row r="2415" spans="5:7" x14ac:dyDescent="0.25">
      <c r="E2415" s="16">
        <v>24.13</v>
      </c>
      <c r="F2415" s="15">
        <f t="shared" si="120"/>
        <v>7.0775699999999997</v>
      </c>
      <c r="G2415" s="17">
        <f t="shared" si="121"/>
        <v>4.7069670000000001E-2</v>
      </c>
    </row>
    <row r="2416" spans="5:7" x14ac:dyDescent="0.25">
      <c r="E2416" s="16">
        <v>24.14</v>
      </c>
      <c r="F2416" s="15">
        <f t="shared" si="120"/>
        <v>7.0800599999999996</v>
      </c>
      <c r="G2416" s="17">
        <f t="shared" si="121"/>
        <v>4.7052259999999999E-2</v>
      </c>
    </row>
    <row r="2417" spans="5:7" x14ac:dyDescent="0.25">
      <c r="E2417" s="16">
        <v>24.15</v>
      </c>
      <c r="F2417" s="15">
        <f t="shared" si="120"/>
        <v>7.0825499999999995</v>
      </c>
      <c r="G2417" s="17">
        <f t="shared" si="121"/>
        <v>4.7034850000000003E-2</v>
      </c>
    </row>
    <row r="2418" spans="5:7" x14ac:dyDescent="0.25">
      <c r="E2418" s="16">
        <v>24.16</v>
      </c>
      <c r="F2418" s="15">
        <f t="shared" si="120"/>
        <v>7.0850399999999993</v>
      </c>
      <c r="G2418" s="17">
        <f t="shared" si="121"/>
        <v>4.7017440000000001E-2</v>
      </c>
    </row>
    <row r="2419" spans="5:7" x14ac:dyDescent="0.25">
      <c r="E2419" s="16">
        <v>24.17</v>
      </c>
      <c r="F2419" s="15">
        <f t="shared" si="120"/>
        <v>7.0875300000000001</v>
      </c>
      <c r="G2419" s="17">
        <f t="shared" si="121"/>
        <v>4.7000029999999998E-2</v>
      </c>
    </row>
    <row r="2420" spans="5:7" x14ac:dyDescent="0.25">
      <c r="E2420" s="16">
        <v>24.18</v>
      </c>
      <c r="F2420" s="15">
        <f t="shared" si="120"/>
        <v>7.0900199999999991</v>
      </c>
      <c r="G2420" s="17">
        <f t="shared" si="121"/>
        <v>4.6982620000000003E-2</v>
      </c>
    </row>
    <row r="2421" spans="5:7" x14ac:dyDescent="0.25">
      <c r="E2421" s="16">
        <v>24.19</v>
      </c>
      <c r="F2421" s="15">
        <f t="shared" si="120"/>
        <v>7.0925099999999999</v>
      </c>
      <c r="G2421" s="17">
        <f t="shared" si="121"/>
        <v>4.696521E-2</v>
      </c>
    </row>
    <row r="2422" spans="5:7" x14ac:dyDescent="0.25">
      <c r="E2422" s="16">
        <v>24.2</v>
      </c>
      <c r="F2422" s="15">
        <f t="shared" si="120"/>
        <v>7.0949999999999998</v>
      </c>
      <c r="G2422" s="17">
        <f t="shared" si="121"/>
        <v>4.6947800000000005E-2</v>
      </c>
    </row>
    <row r="2423" spans="5:7" x14ac:dyDescent="0.25">
      <c r="E2423" s="16">
        <v>24.21</v>
      </c>
      <c r="F2423" s="15">
        <f t="shared" si="120"/>
        <v>7.0974899999999996</v>
      </c>
      <c r="G2423" s="17">
        <f t="shared" si="121"/>
        <v>4.6930390000000002E-2</v>
      </c>
    </row>
    <row r="2424" spans="5:7" x14ac:dyDescent="0.25">
      <c r="E2424" s="16">
        <v>24.22</v>
      </c>
      <c r="F2424" s="15">
        <f t="shared" si="120"/>
        <v>7.0999799999999995</v>
      </c>
      <c r="G2424" s="17">
        <f t="shared" si="121"/>
        <v>4.6912980000000007E-2</v>
      </c>
    </row>
    <row r="2425" spans="5:7" x14ac:dyDescent="0.25">
      <c r="E2425" s="16">
        <v>24.23</v>
      </c>
      <c r="F2425" s="15">
        <f t="shared" si="120"/>
        <v>7.1024700000000003</v>
      </c>
      <c r="G2425" s="17">
        <f t="shared" si="121"/>
        <v>4.6895569999999998E-2</v>
      </c>
    </row>
    <row r="2426" spans="5:7" x14ac:dyDescent="0.25">
      <c r="E2426" s="16">
        <v>24.24</v>
      </c>
      <c r="F2426" s="15">
        <f t="shared" si="120"/>
        <v>7.1049599999999993</v>
      </c>
      <c r="G2426" s="17">
        <f t="shared" si="121"/>
        <v>4.6878160000000002E-2</v>
      </c>
    </row>
    <row r="2427" spans="5:7" x14ac:dyDescent="0.25">
      <c r="E2427" s="16">
        <v>24.25</v>
      </c>
      <c r="F2427" s="15">
        <f t="shared" si="120"/>
        <v>7.10745</v>
      </c>
      <c r="G2427" s="17">
        <f t="shared" si="121"/>
        <v>4.686075E-2</v>
      </c>
    </row>
    <row r="2428" spans="5:7" x14ac:dyDescent="0.25">
      <c r="E2428" s="16">
        <v>24.26</v>
      </c>
      <c r="F2428" s="15">
        <f t="shared" si="120"/>
        <v>7.1099399999999999</v>
      </c>
      <c r="G2428" s="17">
        <f t="shared" si="121"/>
        <v>4.6843339999999997E-2</v>
      </c>
    </row>
    <row r="2429" spans="5:7" x14ac:dyDescent="0.25">
      <c r="E2429" s="16">
        <v>24.27</v>
      </c>
      <c r="F2429" s="15">
        <f t="shared" si="120"/>
        <v>7.1124299999999998</v>
      </c>
      <c r="G2429" s="17">
        <f t="shared" si="121"/>
        <v>4.6825930000000002E-2</v>
      </c>
    </row>
    <row r="2430" spans="5:7" x14ac:dyDescent="0.25">
      <c r="E2430" s="16">
        <v>24.28</v>
      </c>
      <c r="F2430" s="15">
        <f t="shared" si="120"/>
        <v>7.1149199999999997</v>
      </c>
      <c r="G2430" s="17">
        <f t="shared" si="121"/>
        <v>4.6808519999999999E-2</v>
      </c>
    </row>
    <row r="2431" spans="5:7" x14ac:dyDescent="0.25">
      <c r="E2431" s="16">
        <v>24.29</v>
      </c>
      <c r="F2431" s="15">
        <f t="shared" si="120"/>
        <v>7.1174099999999996</v>
      </c>
      <c r="G2431" s="17">
        <f t="shared" si="121"/>
        <v>4.6791110000000004E-2</v>
      </c>
    </row>
    <row r="2432" spans="5:7" x14ac:dyDescent="0.25">
      <c r="E2432" s="16">
        <v>24.3</v>
      </c>
      <c r="F2432" s="15">
        <f t="shared" si="120"/>
        <v>7.1198999999999995</v>
      </c>
      <c r="G2432" s="17">
        <f t="shared" si="121"/>
        <v>4.6773700000000001E-2</v>
      </c>
    </row>
    <row r="2433" spans="5:7" x14ac:dyDescent="0.25">
      <c r="E2433" s="16">
        <v>24.31</v>
      </c>
      <c r="F2433" s="15">
        <f t="shared" si="120"/>
        <v>7.1223899999999993</v>
      </c>
      <c r="G2433" s="17">
        <f t="shared" si="121"/>
        <v>4.6756290000000006E-2</v>
      </c>
    </row>
    <row r="2434" spans="5:7" x14ac:dyDescent="0.25">
      <c r="E2434" s="16">
        <v>24.32</v>
      </c>
      <c r="F2434" s="15">
        <f t="shared" si="120"/>
        <v>7.1248799999999992</v>
      </c>
      <c r="G2434" s="17">
        <f t="shared" si="121"/>
        <v>4.6738880000000003E-2</v>
      </c>
    </row>
    <row r="2435" spans="5:7" x14ac:dyDescent="0.25">
      <c r="E2435" s="16">
        <v>24.33</v>
      </c>
      <c r="F2435" s="15">
        <f t="shared" si="120"/>
        <v>7.1273699999999991</v>
      </c>
      <c r="G2435" s="17">
        <f t="shared" si="121"/>
        <v>4.6721470000000001E-2</v>
      </c>
    </row>
    <row r="2436" spans="5:7" x14ac:dyDescent="0.25">
      <c r="E2436" s="16">
        <v>24.34</v>
      </c>
      <c r="F2436" s="15">
        <f t="shared" si="120"/>
        <v>7.1298599999999999</v>
      </c>
      <c r="G2436" s="17">
        <f t="shared" si="121"/>
        <v>4.6704060000000006E-2</v>
      </c>
    </row>
    <row r="2437" spans="5:7" x14ac:dyDescent="0.25">
      <c r="E2437" s="16">
        <v>24.35</v>
      </c>
      <c r="F2437" s="15">
        <f t="shared" si="120"/>
        <v>7.1323499999999997</v>
      </c>
      <c r="G2437" s="17">
        <f t="shared" si="121"/>
        <v>4.6686649999999996E-2</v>
      </c>
    </row>
    <row r="2438" spans="5:7" x14ac:dyDescent="0.25">
      <c r="E2438" s="16">
        <v>24.36</v>
      </c>
      <c r="F2438" s="15">
        <f t="shared" si="120"/>
        <v>7.1348399999999996</v>
      </c>
      <c r="G2438" s="17">
        <f t="shared" si="121"/>
        <v>4.6669240000000001E-2</v>
      </c>
    </row>
    <row r="2439" spans="5:7" x14ac:dyDescent="0.25">
      <c r="E2439" s="16">
        <v>24.37</v>
      </c>
      <c r="F2439" s="15">
        <f t="shared" si="120"/>
        <v>7.1373300000000004</v>
      </c>
      <c r="G2439" s="17">
        <f t="shared" si="121"/>
        <v>4.6651829999999998E-2</v>
      </c>
    </row>
    <row r="2440" spans="5:7" x14ac:dyDescent="0.25">
      <c r="E2440" s="16">
        <v>24.38</v>
      </c>
      <c r="F2440" s="15">
        <f t="shared" si="120"/>
        <v>7.1398199999999994</v>
      </c>
      <c r="G2440" s="17">
        <f t="shared" si="121"/>
        <v>4.6634420000000003E-2</v>
      </c>
    </row>
    <row r="2441" spans="5:7" x14ac:dyDescent="0.25">
      <c r="E2441" s="16">
        <v>24.39</v>
      </c>
      <c r="F2441" s="15">
        <f t="shared" si="120"/>
        <v>7.1423100000000002</v>
      </c>
      <c r="G2441" s="17">
        <f t="shared" si="121"/>
        <v>4.661701E-2</v>
      </c>
    </row>
    <row r="2442" spans="5:7" x14ac:dyDescent="0.25">
      <c r="E2442" s="16">
        <v>24.4</v>
      </c>
      <c r="F2442" s="15">
        <f t="shared" si="120"/>
        <v>7.1447999999999992</v>
      </c>
      <c r="G2442" s="17">
        <f t="shared" si="121"/>
        <v>4.6599600000000005E-2</v>
      </c>
    </row>
    <row r="2443" spans="5:7" x14ac:dyDescent="0.25">
      <c r="E2443" s="16">
        <v>24.41</v>
      </c>
      <c r="F2443" s="15">
        <f t="shared" si="120"/>
        <v>7.1472899999999999</v>
      </c>
      <c r="G2443" s="17">
        <f t="shared" si="121"/>
        <v>4.6582190000000002E-2</v>
      </c>
    </row>
    <row r="2444" spans="5:7" x14ac:dyDescent="0.25">
      <c r="E2444" s="16">
        <v>24.42</v>
      </c>
      <c r="F2444" s="15">
        <f t="shared" si="120"/>
        <v>7.1497799999999998</v>
      </c>
      <c r="G2444" s="17">
        <f t="shared" si="121"/>
        <v>4.656478E-2</v>
      </c>
    </row>
    <row r="2445" spans="5:7" x14ac:dyDescent="0.25">
      <c r="E2445" s="16">
        <v>24.43</v>
      </c>
      <c r="F2445" s="15">
        <f t="shared" si="120"/>
        <v>7.1522699999999997</v>
      </c>
      <c r="G2445" s="17">
        <f t="shared" si="121"/>
        <v>4.6547370000000005E-2</v>
      </c>
    </row>
    <row r="2446" spans="5:7" x14ac:dyDescent="0.25">
      <c r="E2446" s="16">
        <v>24.44</v>
      </c>
      <c r="F2446" s="15">
        <f t="shared" si="120"/>
        <v>7.1547599999999996</v>
      </c>
      <c r="G2446" s="17">
        <f t="shared" si="121"/>
        <v>4.6529960000000002E-2</v>
      </c>
    </row>
    <row r="2447" spans="5:7" x14ac:dyDescent="0.25">
      <c r="E2447" s="16">
        <v>24.45</v>
      </c>
      <c r="F2447" s="15">
        <f t="shared" si="120"/>
        <v>7.1572499999999994</v>
      </c>
      <c r="G2447" s="17">
        <f t="shared" si="121"/>
        <v>4.651255E-2</v>
      </c>
    </row>
    <row r="2448" spans="5:7" x14ac:dyDescent="0.25">
      <c r="E2448" s="16">
        <v>24.46</v>
      </c>
      <c r="F2448" s="15">
        <f t="shared" si="120"/>
        <v>7.1597399999999993</v>
      </c>
      <c r="G2448" s="17">
        <f t="shared" si="121"/>
        <v>4.6495140000000004E-2</v>
      </c>
    </row>
    <row r="2449" spans="5:7" x14ac:dyDescent="0.25">
      <c r="E2449" s="16">
        <v>24.47</v>
      </c>
      <c r="F2449" s="15">
        <f t="shared" si="120"/>
        <v>7.1622299999999992</v>
      </c>
      <c r="G2449" s="17">
        <f t="shared" si="121"/>
        <v>4.6477730000000002E-2</v>
      </c>
    </row>
    <row r="2450" spans="5:7" x14ac:dyDescent="0.25">
      <c r="E2450" s="16">
        <v>24.48</v>
      </c>
      <c r="F2450" s="15">
        <f t="shared" si="120"/>
        <v>7.16472</v>
      </c>
      <c r="G2450" s="17">
        <f t="shared" si="121"/>
        <v>4.6460319999999999E-2</v>
      </c>
    </row>
    <row r="2451" spans="5:7" x14ac:dyDescent="0.25">
      <c r="E2451" s="16">
        <v>24.49</v>
      </c>
      <c r="F2451" s="15">
        <f t="shared" ref="F2451:F2514" si="122">B$38+(B$39-B$38)*(($E2451-$A$38)/($A$39-$A$38))</f>
        <v>7.167209999999999</v>
      </c>
      <c r="G2451" s="17">
        <f t="shared" ref="G2451:G2514" si="123">C$38+(C$39-C$38)*(($E2451-$A$38)/($A$39-$A$38))</f>
        <v>4.6442910000000004E-2</v>
      </c>
    </row>
    <row r="2452" spans="5:7" x14ac:dyDescent="0.25">
      <c r="E2452" s="16">
        <v>24.5</v>
      </c>
      <c r="F2452" s="15">
        <f t="shared" si="122"/>
        <v>7.1696999999999997</v>
      </c>
      <c r="G2452" s="17">
        <f t="shared" si="123"/>
        <v>4.6425500000000001E-2</v>
      </c>
    </row>
    <row r="2453" spans="5:7" x14ac:dyDescent="0.25">
      <c r="E2453" s="16">
        <v>24.51</v>
      </c>
      <c r="F2453" s="15">
        <f t="shared" si="122"/>
        <v>7.1721900000000005</v>
      </c>
      <c r="G2453" s="17">
        <f t="shared" si="123"/>
        <v>4.6408089999999999E-2</v>
      </c>
    </row>
    <row r="2454" spans="5:7" x14ac:dyDescent="0.25">
      <c r="E2454" s="16">
        <v>24.52</v>
      </c>
      <c r="F2454" s="15">
        <f t="shared" si="122"/>
        <v>7.1746799999999995</v>
      </c>
      <c r="G2454" s="17">
        <f t="shared" si="123"/>
        <v>4.6390680000000004E-2</v>
      </c>
    </row>
    <row r="2455" spans="5:7" x14ac:dyDescent="0.25">
      <c r="E2455" s="16">
        <v>24.53</v>
      </c>
      <c r="F2455" s="15">
        <f t="shared" si="122"/>
        <v>7.1771700000000003</v>
      </c>
      <c r="G2455" s="17">
        <f t="shared" si="123"/>
        <v>4.6373270000000001E-2</v>
      </c>
    </row>
    <row r="2456" spans="5:7" x14ac:dyDescent="0.25">
      <c r="E2456" s="16">
        <v>24.54</v>
      </c>
      <c r="F2456" s="15">
        <f t="shared" si="122"/>
        <v>7.1796599999999993</v>
      </c>
      <c r="G2456" s="17">
        <f t="shared" si="123"/>
        <v>4.6355860000000006E-2</v>
      </c>
    </row>
    <row r="2457" spans="5:7" x14ac:dyDescent="0.25">
      <c r="E2457" s="16">
        <v>24.55</v>
      </c>
      <c r="F2457" s="15">
        <f t="shared" si="122"/>
        <v>7.18215</v>
      </c>
      <c r="G2457" s="17">
        <f t="shared" si="123"/>
        <v>4.6338450000000003E-2</v>
      </c>
    </row>
    <row r="2458" spans="5:7" x14ac:dyDescent="0.25">
      <c r="E2458" s="16">
        <v>24.56</v>
      </c>
      <c r="F2458" s="15">
        <f t="shared" si="122"/>
        <v>7.184639999999999</v>
      </c>
      <c r="G2458" s="17">
        <f t="shared" si="123"/>
        <v>4.6321040000000008E-2</v>
      </c>
    </row>
    <row r="2459" spans="5:7" x14ac:dyDescent="0.25">
      <c r="E2459" s="16">
        <v>24.57</v>
      </c>
      <c r="F2459" s="15">
        <f t="shared" si="122"/>
        <v>7.1871299999999998</v>
      </c>
      <c r="G2459" s="17">
        <f t="shared" si="123"/>
        <v>4.6303629999999998E-2</v>
      </c>
    </row>
    <row r="2460" spans="5:7" x14ac:dyDescent="0.25">
      <c r="E2460" s="16">
        <v>24.58</v>
      </c>
      <c r="F2460" s="15">
        <f t="shared" si="122"/>
        <v>7.1896199999999997</v>
      </c>
      <c r="G2460" s="17">
        <f t="shared" si="123"/>
        <v>4.6286220000000003E-2</v>
      </c>
    </row>
    <row r="2461" spans="5:7" x14ac:dyDescent="0.25">
      <c r="E2461" s="16">
        <v>24.59</v>
      </c>
      <c r="F2461" s="15">
        <f t="shared" si="122"/>
        <v>7.1921099999999996</v>
      </c>
      <c r="G2461" s="17">
        <f t="shared" si="123"/>
        <v>4.626881E-2</v>
      </c>
    </row>
    <row r="2462" spans="5:7" x14ac:dyDescent="0.25">
      <c r="E2462" s="16">
        <v>24.6</v>
      </c>
      <c r="F2462" s="15">
        <f t="shared" si="122"/>
        <v>7.1945999999999994</v>
      </c>
      <c r="G2462" s="17">
        <f t="shared" si="123"/>
        <v>4.6251399999999998E-2</v>
      </c>
    </row>
    <row r="2463" spans="5:7" x14ac:dyDescent="0.25">
      <c r="E2463" s="16">
        <v>24.61</v>
      </c>
      <c r="F2463" s="15">
        <f t="shared" si="122"/>
        <v>7.1970899999999993</v>
      </c>
      <c r="G2463" s="17">
        <f t="shared" si="123"/>
        <v>4.6233990000000003E-2</v>
      </c>
    </row>
    <row r="2464" spans="5:7" x14ac:dyDescent="0.25">
      <c r="E2464" s="16">
        <v>24.62</v>
      </c>
      <c r="F2464" s="15">
        <f t="shared" si="122"/>
        <v>7.1995800000000001</v>
      </c>
      <c r="G2464" s="17">
        <f t="shared" si="123"/>
        <v>4.621658E-2</v>
      </c>
    </row>
    <row r="2465" spans="5:7" x14ac:dyDescent="0.25">
      <c r="E2465" s="16">
        <v>24.63</v>
      </c>
      <c r="F2465" s="15">
        <f t="shared" si="122"/>
        <v>7.2020699999999991</v>
      </c>
      <c r="G2465" s="17">
        <f t="shared" si="123"/>
        <v>4.6199170000000005E-2</v>
      </c>
    </row>
    <row r="2466" spans="5:7" x14ac:dyDescent="0.25">
      <c r="E2466" s="16">
        <v>24.64</v>
      </c>
      <c r="F2466" s="15">
        <f t="shared" si="122"/>
        <v>7.2045599999999999</v>
      </c>
      <c r="G2466" s="17">
        <f t="shared" si="123"/>
        <v>4.6181760000000002E-2</v>
      </c>
    </row>
    <row r="2467" spans="5:7" x14ac:dyDescent="0.25">
      <c r="E2467" s="16">
        <v>24.65</v>
      </c>
      <c r="F2467" s="15">
        <f t="shared" si="122"/>
        <v>7.2070499999999988</v>
      </c>
      <c r="G2467" s="17">
        <f t="shared" si="123"/>
        <v>4.6164350000000007E-2</v>
      </c>
    </row>
    <row r="2468" spans="5:7" x14ac:dyDescent="0.25">
      <c r="E2468" s="16">
        <v>24.66</v>
      </c>
      <c r="F2468" s="15">
        <f t="shared" si="122"/>
        <v>7.2095399999999996</v>
      </c>
      <c r="G2468" s="17">
        <f t="shared" si="123"/>
        <v>4.6146939999999997E-2</v>
      </c>
    </row>
    <row r="2469" spans="5:7" x14ac:dyDescent="0.25">
      <c r="E2469" s="16">
        <v>24.67</v>
      </c>
      <c r="F2469" s="15">
        <f t="shared" si="122"/>
        <v>7.2120300000000004</v>
      </c>
      <c r="G2469" s="17">
        <f t="shared" si="123"/>
        <v>4.6129530000000002E-2</v>
      </c>
    </row>
    <row r="2470" spans="5:7" x14ac:dyDescent="0.25">
      <c r="E2470" s="16">
        <v>24.68</v>
      </c>
      <c r="F2470" s="15">
        <f t="shared" si="122"/>
        <v>7.2145199999999994</v>
      </c>
      <c r="G2470" s="17">
        <f t="shared" si="123"/>
        <v>4.6112120000000006E-2</v>
      </c>
    </row>
    <row r="2471" spans="5:7" x14ac:dyDescent="0.25">
      <c r="E2471" s="16">
        <v>24.69</v>
      </c>
      <c r="F2471" s="15">
        <f t="shared" si="122"/>
        <v>7.2170100000000001</v>
      </c>
      <c r="G2471" s="17">
        <f t="shared" si="123"/>
        <v>4.6094709999999997E-2</v>
      </c>
    </row>
    <row r="2472" spans="5:7" x14ac:dyDescent="0.25">
      <c r="E2472" s="16">
        <v>24.7</v>
      </c>
      <c r="F2472" s="15">
        <f t="shared" si="122"/>
        <v>7.2194999999999991</v>
      </c>
      <c r="G2472" s="17">
        <f t="shared" si="123"/>
        <v>4.6077300000000002E-2</v>
      </c>
    </row>
    <row r="2473" spans="5:7" x14ac:dyDescent="0.25">
      <c r="E2473" s="16">
        <v>24.71</v>
      </c>
      <c r="F2473" s="15">
        <f t="shared" si="122"/>
        <v>7.2219899999999999</v>
      </c>
      <c r="G2473" s="17">
        <f t="shared" si="123"/>
        <v>4.6059889999999999E-2</v>
      </c>
    </row>
    <row r="2474" spans="5:7" x14ac:dyDescent="0.25">
      <c r="E2474" s="16">
        <v>24.72</v>
      </c>
      <c r="F2474" s="15">
        <f t="shared" si="122"/>
        <v>7.2244799999999998</v>
      </c>
      <c r="G2474" s="17">
        <f t="shared" si="123"/>
        <v>4.6042480000000004E-2</v>
      </c>
    </row>
    <row r="2475" spans="5:7" x14ac:dyDescent="0.25">
      <c r="E2475" s="16">
        <v>24.73</v>
      </c>
      <c r="F2475" s="15">
        <f t="shared" si="122"/>
        <v>7.2269699999999997</v>
      </c>
      <c r="G2475" s="17">
        <f t="shared" si="123"/>
        <v>4.6025070000000001E-2</v>
      </c>
    </row>
    <row r="2476" spans="5:7" x14ac:dyDescent="0.25">
      <c r="E2476" s="16">
        <v>24.74</v>
      </c>
      <c r="F2476" s="15">
        <f t="shared" si="122"/>
        <v>7.2294599999999996</v>
      </c>
      <c r="G2476" s="17">
        <f t="shared" si="123"/>
        <v>4.6007660000000006E-2</v>
      </c>
    </row>
    <row r="2477" spans="5:7" x14ac:dyDescent="0.25">
      <c r="E2477" s="16">
        <v>24.75</v>
      </c>
      <c r="F2477" s="15">
        <f t="shared" si="122"/>
        <v>7.2319499999999994</v>
      </c>
      <c r="G2477" s="17">
        <f t="shared" si="123"/>
        <v>4.5990250000000003E-2</v>
      </c>
    </row>
    <row r="2478" spans="5:7" x14ac:dyDescent="0.25">
      <c r="E2478" s="16">
        <v>24.76</v>
      </c>
      <c r="F2478" s="15">
        <f t="shared" si="122"/>
        <v>7.2344400000000002</v>
      </c>
      <c r="G2478" s="17">
        <f t="shared" si="123"/>
        <v>4.5972840000000001E-2</v>
      </c>
    </row>
    <row r="2479" spans="5:7" x14ac:dyDescent="0.25">
      <c r="E2479" s="16">
        <v>24.77</v>
      </c>
      <c r="F2479" s="15">
        <f t="shared" si="122"/>
        <v>7.2369299999999992</v>
      </c>
      <c r="G2479" s="17">
        <f t="shared" si="123"/>
        <v>4.5955430000000005E-2</v>
      </c>
    </row>
    <row r="2480" spans="5:7" x14ac:dyDescent="0.25">
      <c r="E2480" s="16">
        <v>24.78</v>
      </c>
      <c r="F2480" s="15">
        <f t="shared" si="122"/>
        <v>7.23942</v>
      </c>
      <c r="G2480" s="17">
        <f t="shared" si="123"/>
        <v>4.5938019999999996E-2</v>
      </c>
    </row>
    <row r="2481" spans="5:7" x14ac:dyDescent="0.25">
      <c r="E2481" s="16">
        <v>24.79</v>
      </c>
      <c r="F2481" s="15">
        <f t="shared" si="122"/>
        <v>7.241909999999999</v>
      </c>
      <c r="G2481" s="17">
        <f t="shared" si="123"/>
        <v>4.5920610000000001E-2</v>
      </c>
    </row>
    <row r="2482" spans="5:7" x14ac:dyDescent="0.25">
      <c r="E2482" s="16">
        <v>24.8</v>
      </c>
      <c r="F2482" s="15">
        <f t="shared" si="122"/>
        <v>7.2443999999999997</v>
      </c>
      <c r="G2482" s="17">
        <f t="shared" si="123"/>
        <v>4.5903199999999998E-2</v>
      </c>
    </row>
    <row r="2483" spans="5:7" x14ac:dyDescent="0.25">
      <c r="E2483" s="16">
        <v>24.81</v>
      </c>
      <c r="F2483" s="15">
        <f t="shared" si="122"/>
        <v>7.2468899999999987</v>
      </c>
      <c r="G2483" s="17">
        <f t="shared" si="123"/>
        <v>4.5885790000000003E-2</v>
      </c>
    </row>
    <row r="2484" spans="5:7" x14ac:dyDescent="0.25">
      <c r="E2484" s="16">
        <v>24.82</v>
      </c>
      <c r="F2484" s="15">
        <f t="shared" si="122"/>
        <v>7.2493799999999995</v>
      </c>
      <c r="G2484" s="17">
        <f t="shared" si="123"/>
        <v>4.586838E-2</v>
      </c>
    </row>
    <row r="2485" spans="5:7" x14ac:dyDescent="0.25">
      <c r="E2485" s="16">
        <v>24.83</v>
      </c>
      <c r="F2485" s="15">
        <f t="shared" si="122"/>
        <v>7.2518699999999994</v>
      </c>
      <c r="G2485" s="17">
        <f t="shared" si="123"/>
        <v>4.5850970000000005E-2</v>
      </c>
    </row>
    <row r="2486" spans="5:7" x14ac:dyDescent="0.25">
      <c r="E2486" s="16">
        <v>24.84</v>
      </c>
      <c r="F2486" s="15">
        <f t="shared" si="122"/>
        <v>7.2543599999999993</v>
      </c>
      <c r="G2486" s="17">
        <f t="shared" si="123"/>
        <v>4.5833560000000002E-2</v>
      </c>
    </row>
    <row r="2487" spans="5:7" x14ac:dyDescent="0.25">
      <c r="E2487" s="16">
        <v>24.85</v>
      </c>
      <c r="F2487" s="15">
        <f t="shared" si="122"/>
        <v>7.25685</v>
      </c>
      <c r="G2487" s="17">
        <f t="shared" si="123"/>
        <v>4.581615E-2</v>
      </c>
    </row>
    <row r="2488" spans="5:7" x14ac:dyDescent="0.25">
      <c r="E2488" s="16">
        <v>24.86</v>
      </c>
      <c r="F2488" s="15">
        <f t="shared" si="122"/>
        <v>7.2593399999999999</v>
      </c>
      <c r="G2488" s="17">
        <f t="shared" si="123"/>
        <v>4.5798740000000004E-2</v>
      </c>
    </row>
    <row r="2489" spans="5:7" x14ac:dyDescent="0.25">
      <c r="E2489" s="16">
        <v>24.87</v>
      </c>
      <c r="F2489" s="15">
        <f t="shared" si="122"/>
        <v>7.2618299999999998</v>
      </c>
      <c r="G2489" s="17">
        <f t="shared" si="123"/>
        <v>4.5781330000000002E-2</v>
      </c>
    </row>
    <row r="2490" spans="5:7" x14ac:dyDescent="0.25">
      <c r="E2490" s="16">
        <v>24.88</v>
      </c>
      <c r="F2490" s="15">
        <f t="shared" si="122"/>
        <v>7.2643199999999997</v>
      </c>
      <c r="G2490" s="17">
        <f t="shared" si="123"/>
        <v>4.576392E-2</v>
      </c>
    </row>
    <row r="2491" spans="5:7" x14ac:dyDescent="0.25">
      <c r="E2491" s="16">
        <v>24.89</v>
      </c>
      <c r="F2491" s="15">
        <f t="shared" si="122"/>
        <v>7.2668099999999995</v>
      </c>
      <c r="G2491" s="17">
        <f t="shared" si="123"/>
        <v>4.5746510000000004E-2</v>
      </c>
    </row>
    <row r="2492" spans="5:7" x14ac:dyDescent="0.25">
      <c r="E2492" s="16">
        <v>24.9</v>
      </c>
      <c r="F2492" s="15">
        <f t="shared" si="122"/>
        <v>7.2692999999999994</v>
      </c>
      <c r="G2492" s="17">
        <f t="shared" si="123"/>
        <v>4.5729100000000002E-2</v>
      </c>
    </row>
    <row r="2493" spans="5:7" x14ac:dyDescent="0.25">
      <c r="E2493" s="16">
        <v>24.91</v>
      </c>
      <c r="F2493" s="15">
        <f t="shared" si="122"/>
        <v>7.2717899999999993</v>
      </c>
      <c r="G2493" s="17">
        <f t="shared" si="123"/>
        <v>4.5711689999999999E-2</v>
      </c>
    </row>
    <row r="2494" spans="5:7" x14ac:dyDescent="0.25">
      <c r="E2494" s="16">
        <v>24.92</v>
      </c>
      <c r="F2494" s="15">
        <f t="shared" si="122"/>
        <v>7.2742800000000001</v>
      </c>
      <c r="G2494" s="17">
        <f t="shared" si="123"/>
        <v>4.5694279999999997E-2</v>
      </c>
    </row>
    <row r="2495" spans="5:7" x14ac:dyDescent="0.25">
      <c r="E2495" s="16">
        <v>24.93</v>
      </c>
      <c r="F2495" s="15">
        <f t="shared" si="122"/>
        <v>7.2767699999999991</v>
      </c>
      <c r="G2495" s="17">
        <f t="shared" si="123"/>
        <v>4.5676870000000001E-2</v>
      </c>
    </row>
    <row r="2496" spans="5:7" x14ac:dyDescent="0.25">
      <c r="E2496" s="16">
        <v>24.94</v>
      </c>
      <c r="F2496" s="15">
        <f t="shared" si="122"/>
        <v>7.2792599999999998</v>
      </c>
      <c r="G2496" s="17">
        <f t="shared" si="123"/>
        <v>4.5659459999999999E-2</v>
      </c>
    </row>
    <row r="2497" spans="5:7" x14ac:dyDescent="0.25">
      <c r="E2497" s="16">
        <v>24.95</v>
      </c>
      <c r="F2497" s="15">
        <f t="shared" si="122"/>
        <v>7.2817499999999997</v>
      </c>
      <c r="G2497" s="17">
        <f t="shared" si="123"/>
        <v>4.5642050000000003E-2</v>
      </c>
    </row>
    <row r="2498" spans="5:7" x14ac:dyDescent="0.25">
      <c r="E2498" s="16">
        <v>24.96</v>
      </c>
      <c r="F2498" s="15">
        <f t="shared" si="122"/>
        <v>7.2842399999999996</v>
      </c>
      <c r="G2498" s="17">
        <f t="shared" si="123"/>
        <v>4.5624640000000001E-2</v>
      </c>
    </row>
    <row r="2499" spans="5:7" x14ac:dyDescent="0.25">
      <c r="E2499" s="16">
        <v>24.97</v>
      </c>
      <c r="F2499" s="15">
        <f t="shared" si="122"/>
        <v>7.2867299999999995</v>
      </c>
      <c r="G2499" s="17">
        <f t="shared" si="123"/>
        <v>4.5607230000000006E-2</v>
      </c>
    </row>
    <row r="2500" spans="5:7" x14ac:dyDescent="0.25">
      <c r="E2500" s="16">
        <v>24.98</v>
      </c>
      <c r="F2500" s="15">
        <f t="shared" si="122"/>
        <v>7.2892200000000003</v>
      </c>
      <c r="G2500" s="17">
        <f t="shared" si="123"/>
        <v>4.5589820000000003E-2</v>
      </c>
    </row>
    <row r="2501" spans="5:7" x14ac:dyDescent="0.25">
      <c r="E2501" s="16">
        <v>24.99</v>
      </c>
      <c r="F2501" s="15">
        <f t="shared" si="122"/>
        <v>7.2917099999999992</v>
      </c>
      <c r="G2501" s="17">
        <f t="shared" si="123"/>
        <v>4.5572410000000008E-2</v>
      </c>
    </row>
    <row r="2502" spans="5:7" x14ac:dyDescent="0.25">
      <c r="E2502" s="16">
        <v>25</v>
      </c>
      <c r="F2502" s="15">
        <f t="shared" si="122"/>
        <v>7.2942</v>
      </c>
      <c r="G2502" s="17">
        <f t="shared" si="123"/>
        <v>4.5554999999999998E-2</v>
      </c>
    </row>
    <row r="2503" spans="5:7" x14ac:dyDescent="0.25">
      <c r="E2503" s="16">
        <v>25.01</v>
      </c>
      <c r="F2503" s="15">
        <f t="shared" si="122"/>
        <v>7.2966899999999999</v>
      </c>
      <c r="G2503" s="17">
        <f t="shared" si="123"/>
        <v>4.5537590000000003E-2</v>
      </c>
    </row>
    <row r="2504" spans="5:7" x14ac:dyDescent="0.25">
      <c r="E2504" s="16">
        <v>25.02</v>
      </c>
      <c r="F2504" s="15">
        <f t="shared" si="122"/>
        <v>7.2991799999999998</v>
      </c>
      <c r="G2504" s="17">
        <f t="shared" si="123"/>
        <v>4.552018E-2</v>
      </c>
    </row>
    <row r="2505" spans="5:7" x14ac:dyDescent="0.25">
      <c r="E2505" s="16">
        <v>25.03</v>
      </c>
      <c r="F2505" s="15">
        <f t="shared" si="122"/>
        <v>7.3016699999999997</v>
      </c>
      <c r="G2505" s="17">
        <f t="shared" si="123"/>
        <v>4.5502769999999998E-2</v>
      </c>
    </row>
    <row r="2506" spans="5:7" x14ac:dyDescent="0.25">
      <c r="E2506" s="16">
        <v>25.04</v>
      </c>
      <c r="F2506" s="15">
        <f t="shared" si="122"/>
        <v>7.3041599999999995</v>
      </c>
      <c r="G2506" s="17">
        <f t="shared" si="123"/>
        <v>4.5485360000000002E-2</v>
      </c>
    </row>
    <row r="2507" spans="5:7" x14ac:dyDescent="0.25">
      <c r="E2507" s="16">
        <v>25.05</v>
      </c>
      <c r="F2507" s="15">
        <f t="shared" si="122"/>
        <v>7.3066499999999994</v>
      </c>
      <c r="G2507" s="17">
        <f t="shared" si="123"/>
        <v>4.546795E-2</v>
      </c>
    </row>
    <row r="2508" spans="5:7" x14ac:dyDescent="0.25">
      <c r="E2508" s="16">
        <v>25.06</v>
      </c>
      <c r="F2508" s="15">
        <f t="shared" si="122"/>
        <v>7.3091399999999993</v>
      </c>
      <c r="G2508" s="17">
        <f t="shared" si="123"/>
        <v>4.5450540000000005E-2</v>
      </c>
    </row>
    <row r="2509" spans="5:7" x14ac:dyDescent="0.25">
      <c r="E2509" s="16">
        <v>25.07</v>
      </c>
      <c r="F2509" s="15">
        <f t="shared" si="122"/>
        <v>7.3116299999999992</v>
      </c>
      <c r="G2509" s="17">
        <f t="shared" si="123"/>
        <v>4.5433130000000002E-2</v>
      </c>
    </row>
    <row r="2510" spans="5:7" x14ac:dyDescent="0.25">
      <c r="E2510" s="16">
        <v>25.08</v>
      </c>
      <c r="F2510" s="15">
        <f t="shared" si="122"/>
        <v>7.3141199999999991</v>
      </c>
      <c r="G2510" s="17">
        <f t="shared" si="123"/>
        <v>4.5415720000000007E-2</v>
      </c>
    </row>
    <row r="2511" spans="5:7" x14ac:dyDescent="0.25">
      <c r="E2511" s="16">
        <v>25.09</v>
      </c>
      <c r="F2511" s="15">
        <f t="shared" si="122"/>
        <v>7.3166099999999998</v>
      </c>
      <c r="G2511" s="17">
        <f t="shared" si="123"/>
        <v>4.5398309999999997E-2</v>
      </c>
    </row>
    <row r="2512" spans="5:7" x14ac:dyDescent="0.25">
      <c r="E2512" s="16">
        <v>25.1</v>
      </c>
      <c r="F2512" s="15">
        <f t="shared" si="122"/>
        <v>7.3190999999999997</v>
      </c>
      <c r="G2512" s="17">
        <f t="shared" si="123"/>
        <v>4.5380900000000002E-2</v>
      </c>
    </row>
    <row r="2513" spans="5:7" x14ac:dyDescent="0.25">
      <c r="E2513" s="16">
        <v>25.11</v>
      </c>
      <c r="F2513" s="15">
        <f t="shared" si="122"/>
        <v>7.3215899999999996</v>
      </c>
      <c r="G2513" s="17">
        <f t="shared" si="123"/>
        <v>4.5363490000000006E-2</v>
      </c>
    </row>
    <row r="2514" spans="5:7" x14ac:dyDescent="0.25">
      <c r="E2514" s="16">
        <v>25.12</v>
      </c>
      <c r="F2514" s="15">
        <f t="shared" si="122"/>
        <v>7.3240800000000004</v>
      </c>
      <c r="G2514" s="17">
        <f t="shared" si="123"/>
        <v>4.5346079999999997E-2</v>
      </c>
    </row>
    <row r="2515" spans="5:7" x14ac:dyDescent="0.25">
      <c r="E2515" s="16">
        <v>25.13</v>
      </c>
      <c r="F2515" s="15">
        <f t="shared" ref="F2515:F2578" si="124">B$38+(B$39-B$38)*(($E2515-$A$38)/($A$39-$A$38))</f>
        <v>7.3265699999999994</v>
      </c>
      <c r="G2515" s="17">
        <f t="shared" ref="G2515:G2578" si="125">C$38+(C$39-C$38)*(($E2515-$A$38)/($A$39-$A$38))</f>
        <v>4.5328670000000001E-2</v>
      </c>
    </row>
    <row r="2516" spans="5:7" x14ac:dyDescent="0.25">
      <c r="E2516" s="16">
        <v>25.14</v>
      </c>
      <c r="F2516" s="15">
        <f t="shared" si="124"/>
        <v>7.3290600000000001</v>
      </c>
      <c r="G2516" s="17">
        <f t="shared" si="125"/>
        <v>4.5311259999999999E-2</v>
      </c>
    </row>
    <row r="2517" spans="5:7" x14ac:dyDescent="0.25">
      <c r="E2517" s="16">
        <v>25.15</v>
      </c>
      <c r="F2517" s="15">
        <f t="shared" si="124"/>
        <v>7.3315499999999991</v>
      </c>
      <c r="G2517" s="17">
        <f t="shared" si="125"/>
        <v>4.5293850000000004E-2</v>
      </c>
    </row>
    <row r="2518" spans="5:7" x14ac:dyDescent="0.25">
      <c r="E2518" s="16">
        <v>25.16</v>
      </c>
      <c r="F2518" s="15">
        <f t="shared" si="124"/>
        <v>7.3340399999999999</v>
      </c>
      <c r="G2518" s="17">
        <f t="shared" si="125"/>
        <v>4.5276440000000001E-2</v>
      </c>
    </row>
    <row r="2519" spans="5:7" x14ac:dyDescent="0.25">
      <c r="E2519" s="16">
        <v>25.17</v>
      </c>
      <c r="F2519" s="15">
        <f t="shared" si="124"/>
        <v>7.3365299999999998</v>
      </c>
      <c r="G2519" s="17">
        <f t="shared" si="125"/>
        <v>4.5259029999999999E-2</v>
      </c>
    </row>
    <row r="2520" spans="5:7" x14ac:dyDescent="0.25">
      <c r="E2520" s="16">
        <v>25.18</v>
      </c>
      <c r="F2520" s="15">
        <f t="shared" si="124"/>
        <v>7.3390199999999997</v>
      </c>
      <c r="G2520" s="17">
        <f t="shared" si="125"/>
        <v>4.5241620000000003E-2</v>
      </c>
    </row>
    <row r="2521" spans="5:7" x14ac:dyDescent="0.25">
      <c r="E2521" s="16">
        <v>25.19</v>
      </c>
      <c r="F2521" s="15">
        <f t="shared" si="124"/>
        <v>7.3415099999999995</v>
      </c>
      <c r="G2521" s="17">
        <f t="shared" si="125"/>
        <v>4.5224210000000001E-2</v>
      </c>
    </row>
    <row r="2522" spans="5:7" x14ac:dyDescent="0.25">
      <c r="E2522" s="16">
        <v>25.2</v>
      </c>
      <c r="F2522" s="15">
        <f t="shared" si="124"/>
        <v>7.3439999999999994</v>
      </c>
      <c r="G2522" s="17">
        <f t="shared" si="125"/>
        <v>4.5206800000000005E-2</v>
      </c>
    </row>
    <row r="2523" spans="5:7" x14ac:dyDescent="0.25">
      <c r="E2523" s="16">
        <v>25.21</v>
      </c>
      <c r="F2523" s="15">
        <f t="shared" si="124"/>
        <v>7.3464900000000002</v>
      </c>
      <c r="G2523" s="17">
        <f t="shared" si="125"/>
        <v>4.5189389999999996E-2</v>
      </c>
    </row>
    <row r="2524" spans="5:7" x14ac:dyDescent="0.25">
      <c r="E2524" s="16">
        <v>25.22</v>
      </c>
      <c r="F2524" s="15">
        <f t="shared" si="124"/>
        <v>7.3489799999999992</v>
      </c>
      <c r="G2524" s="17">
        <f t="shared" si="125"/>
        <v>4.517198E-2</v>
      </c>
    </row>
    <row r="2525" spans="5:7" x14ac:dyDescent="0.25">
      <c r="E2525" s="16">
        <v>25.23</v>
      </c>
      <c r="F2525" s="15">
        <f t="shared" si="124"/>
        <v>7.3514699999999991</v>
      </c>
      <c r="G2525" s="17">
        <f t="shared" si="125"/>
        <v>4.5154570000000005E-2</v>
      </c>
    </row>
    <row r="2526" spans="5:7" x14ac:dyDescent="0.25">
      <c r="E2526" s="16">
        <v>25.24</v>
      </c>
      <c r="F2526" s="15">
        <f t="shared" si="124"/>
        <v>7.3539599999999989</v>
      </c>
      <c r="G2526" s="17">
        <f t="shared" si="125"/>
        <v>4.5137160000000009E-2</v>
      </c>
    </row>
    <row r="2527" spans="5:7" x14ac:dyDescent="0.25">
      <c r="E2527" s="16">
        <v>25.25</v>
      </c>
      <c r="F2527" s="15">
        <f t="shared" si="124"/>
        <v>7.3564499999999997</v>
      </c>
      <c r="G2527" s="17">
        <f t="shared" si="125"/>
        <v>4.511975E-2</v>
      </c>
    </row>
    <row r="2528" spans="5:7" x14ac:dyDescent="0.25">
      <c r="E2528" s="16">
        <v>25.26</v>
      </c>
      <c r="F2528" s="15">
        <f t="shared" si="124"/>
        <v>7.3589399999999996</v>
      </c>
      <c r="G2528" s="17">
        <f t="shared" si="125"/>
        <v>4.5102339999999998E-2</v>
      </c>
    </row>
    <row r="2529" spans="5:7" x14ac:dyDescent="0.25">
      <c r="E2529" s="16">
        <v>25.27</v>
      </c>
      <c r="F2529" s="15">
        <f t="shared" si="124"/>
        <v>7.3614299999999995</v>
      </c>
      <c r="G2529" s="17">
        <f t="shared" si="125"/>
        <v>4.5084930000000002E-2</v>
      </c>
    </row>
    <row r="2530" spans="5:7" x14ac:dyDescent="0.25">
      <c r="E2530" s="16">
        <v>25.28</v>
      </c>
      <c r="F2530" s="15">
        <f t="shared" si="124"/>
        <v>7.3639200000000002</v>
      </c>
      <c r="G2530" s="17">
        <f t="shared" si="125"/>
        <v>4.506752E-2</v>
      </c>
    </row>
    <row r="2531" spans="5:7" x14ac:dyDescent="0.25">
      <c r="E2531" s="16">
        <v>25.29</v>
      </c>
      <c r="F2531" s="15">
        <f t="shared" si="124"/>
        <v>7.3664099999999992</v>
      </c>
      <c r="G2531" s="17">
        <f t="shared" si="125"/>
        <v>4.5050110000000004E-2</v>
      </c>
    </row>
    <row r="2532" spans="5:7" x14ac:dyDescent="0.25">
      <c r="E2532" s="16">
        <v>25.3</v>
      </c>
      <c r="F2532" s="15">
        <f t="shared" si="124"/>
        <v>7.3689</v>
      </c>
      <c r="G2532" s="17">
        <f t="shared" si="125"/>
        <v>4.5032700000000002E-2</v>
      </c>
    </row>
    <row r="2533" spans="5:7" x14ac:dyDescent="0.25">
      <c r="E2533" s="16">
        <v>25.31</v>
      </c>
      <c r="F2533" s="15">
        <f t="shared" si="124"/>
        <v>7.3713899999999999</v>
      </c>
      <c r="G2533" s="17">
        <f t="shared" si="125"/>
        <v>4.5015289999999999E-2</v>
      </c>
    </row>
    <row r="2534" spans="5:7" x14ac:dyDescent="0.25">
      <c r="E2534" s="16">
        <v>25.32</v>
      </c>
      <c r="F2534" s="15">
        <f t="shared" si="124"/>
        <v>7.3738799999999998</v>
      </c>
      <c r="G2534" s="17">
        <f t="shared" si="125"/>
        <v>4.4997880000000004E-2</v>
      </c>
    </row>
    <row r="2535" spans="5:7" x14ac:dyDescent="0.25">
      <c r="E2535" s="16">
        <v>25.33</v>
      </c>
      <c r="F2535" s="15">
        <f t="shared" si="124"/>
        <v>7.3763699999999988</v>
      </c>
      <c r="G2535" s="17">
        <f t="shared" si="125"/>
        <v>4.4980470000000009E-2</v>
      </c>
    </row>
    <row r="2536" spans="5:7" x14ac:dyDescent="0.25">
      <c r="E2536" s="16">
        <v>25.34</v>
      </c>
      <c r="F2536" s="15">
        <f t="shared" si="124"/>
        <v>7.3788599999999995</v>
      </c>
      <c r="G2536" s="17">
        <f t="shared" si="125"/>
        <v>4.4963059999999999E-2</v>
      </c>
    </row>
    <row r="2537" spans="5:7" x14ac:dyDescent="0.25">
      <c r="E2537" s="16">
        <v>25.35</v>
      </c>
      <c r="F2537" s="15">
        <f t="shared" si="124"/>
        <v>7.3813499999999994</v>
      </c>
      <c r="G2537" s="17">
        <f t="shared" si="125"/>
        <v>4.4945649999999997E-2</v>
      </c>
    </row>
    <row r="2538" spans="5:7" x14ac:dyDescent="0.25">
      <c r="E2538" s="16">
        <v>25.36</v>
      </c>
      <c r="F2538" s="15">
        <f t="shared" si="124"/>
        <v>7.3838399999999993</v>
      </c>
      <c r="G2538" s="17">
        <f t="shared" si="125"/>
        <v>4.4928240000000001E-2</v>
      </c>
    </row>
    <row r="2539" spans="5:7" x14ac:dyDescent="0.25">
      <c r="E2539" s="16">
        <v>25.37</v>
      </c>
      <c r="F2539" s="15">
        <f t="shared" si="124"/>
        <v>7.3863300000000001</v>
      </c>
      <c r="G2539" s="17">
        <f t="shared" si="125"/>
        <v>4.4910829999999999E-2</v>
      </c>
    </row>
    <row r="2540" spans="5:7" x14ac:dyDescent="0.25">
      <c r="E2540" s="16">
        <v>25.38</v>
      </c>
      <c r="F2540" s="15">
        <f t="shared" si="124"/>
        <v>7.3888199999999991</v>
      </c>
      <c r="G2540" s="17">
        <f t="shared" si="125"/>
        <v>4.4893420000000003E-2</v>
      </c>
    </row>
    <row r="2541" spans="5:7" x14ac:dyDescent="0.25">
      <c r="E2541" s="16">
        <v>25.39</v>
      </c>
      <c r="F2541" s="15">
        <f t="shared" si="124"/>
        <v>7.3913099999999998</v>
      </c>
      <c r="G2541" s="17">
        <f t="shared" si="125"/>
        <v>4.4876010000000001E-2</v>
      </c>
    </row>
    <row r="2542" spans="5:7" x14ac:dyDescent="0.25">
      <c r="E2542" s="16">
        <v>25.4</v>
      </c>
      <c r="F2542" s="15">
        <f t="shared" si="124"/>
        <v>7.3937999999999988</v>
      </c>
      <c r="G2542" s="17">
        <f t="shared" si="125"/>
        <v>4.4858600000000005E-2</v>
      </c>
    </row>
    <row r="2543" spans="5:7" x14ac:dyDescent="0.25">
      <c r="E2543" s="16">
        <v>25.41</v>
      </c>
      <c r="F2543" s="15">
        <f t="shared" si="124"/>
        <v>7.3962899999999996</v>
      </c>
      <c r="G2543" s="17">
        <f t="shared" si="125"/>
        <v>4.4841190000000003E-2</v>
      </c>
    </row>
    <row r="2544" spans="5:7" x14ac:dyDescent="0.25">
      <c r="E2544" s="16">
        <v>25.42</v>
      </c>
      <c r="F2544" s="15">
        <f t="shared" si="124"/>
        <v>7.3987800000000004</v>
      </c>
      <c r="G2544" s="17">
        <f t="shared" si="125"/>
        <v>4.4823780000000001E-2</v>
      </c>
    </row>
    <row r="2545" spans="5:7" x14ac:dyDescent="0.25">
      <c r="E2545" s="16">
        <v>25.43</v>
      </c>
      <c r="F2545" s="15">
        <f t="shared" si="124"/>
        <v>7.4012699999999993</v>
      </c>
      <c r="G2545" s="17">
        <f t="shared" si="125"/>
        <v>4.4806370000000005E-2</v>
      </c>
    </row>
    <row r="2546" spans="5:7" x14ac:dyDescent="0.25">
      <c r="E2546" s="16">
        <v>25.44</v>
      </c>
      <c r="F2546" s="15">
        <f t="shared" si="124"/>
        <v>7.4037600000000001</v>
      </c>
      <c r="G2546" s="17">
        <f t="shared" si="125"/>
        <v>4.4788960000000003E-2</v>
      </c>
    </row>
    <row r="2547" spans="5:7" x14ac:dyDescent="0.25">
      <c r="E2547" s="16">
        <v>25.45</v>
      </c>
      <c r="F2547" s="15">
        <f t="shared" si="124"/>
        <v>7.4062499999999991</v>
      </c>
      <c r="G2547" s="17">
        <f t="shared" si="125"/>
        <v>4.4771550000000007E-2</v>
      </c>
    </row>
    <row r="2548" spans="5:7" x14ac:dyDescent="0.25">
      <c r="E2548" s="16">
        <v>25.46</v>
      </c>
      <c r="F2548" s="15">
        <f t="shared" si="124"/>
        <v>7.4087399999999999</v>
      </c>
      <c r="G2548" s="17">
        <f t="shared" si="125"/>
        <v>4.4754139999999998E-2</v>
      </c>
    </row>
    <row r="2549" spans="5:7" x14ac:dyDescent="0.25">
      <c r="E2549" s="16">
        <v>25.47</v>
      </c>
      <c r="F2549" s="15">
        <f t="shared" si="124"/>
        <v>7.4112299999999998</v>
      </c>
      <c r="G2549" s="17">
        <f t="shared" si="125"/>
        <v>4.4736730000000002E-2</v>
      </c>
    </row>
    <row r="2550" spans="5:7" x14ac:dyDescent="0.25">
      <c r="E2550" s="16">
        <v>25.48</v>
      </c>
      <c r="F2550" s="15">
        <f t="shared" si="124"/>
        <v>7.4137199999999996</v>
      </c>
      <c r="G2550" s="17">
        <f t="shared" si="125"/>
        <v>4.471932E-2</v>
      </c>
    </row>
    <row r="2551" spans="5:7" x14ac:dyDescent="0.25">
      <c r="E2551" s="16">
        <v>25.49</v>
      </c>
      <c r="F2551" s="15">
        <f t="shared" si="124"/>
        <v>7.4162099999999995</v>
      </c>
      <c r="G2551" s="17">
        <f t="shared" si="125"/>
        <v>4.4701910000000004E-2</v>
      </c>
    </row>
    <row r="2552" spans="5:7" x14ac:dyDescent="0.25">
      <c r="E2552" s="16">
        <v>25.5</v>
      </c>
      <c r="F2552" s="15">
        <f t="shared" si="124"/>
        <v>7.4186999999999994</v>
      </c>
      <c r="G2552" s="17">
        <f t="shared" si="125"/>
        <v>4.4684500000000002E-2</v>
      </c>
    </row>
    <row r="2553" spans="5:7" x14ac:dyDescent="0.25">
      <c r="E2553" s="16">
        <v>25.51</v>
      </c>
      <c r="F2553" s="15">
        <f t="shared" si="124"/>
        <v>7.4211900000000002</v>
      </c>
      <c r="G2553" s="17">
        <f t="shared" si="125"/>
        <v>4.466709E-2</v>
      </c>
    </row>
    <row r="2554" spans="5:7" x14ac:dyDescent="0.25">
      <c r="E2554" s="16">
        <v>25.52</v>
      </c>
      <c r="F2554" s="15">
        <f t="shared" si="124"/>
        <v>7.4236799999999992</v>
      </c>
      <c r="G2554" s="17">
        <f t="shared" si="125"/>
        <v>4.4649680000000004E-2</v>
      </c>
    </row>
    <row r="2555" spans="5:7" x14ac:dyDescent="0.25">
      <c r="E2555" s="16">
        <v>25.53</v>
      </c>
      <c r="F2555" s="15">
        <f t="shared" si="124"/>
        <v>7.4261699999999999</v>
      </c>
      <c r="G2555" s="17">
        <f t="shared" si="125"/>
        <v>4.4632270000000002E-2</v>
      </c>
    </row>
    <row r="2556" spans="5:7" x14ac:dyDescent="0.25">
      <c r="E2556" s="16">
        <v>25.54</v>
      </c>
      <c r="F2556" s="15">
        <f t="shared" si="124"/>
        <v>7.4286599999999989</v>
      </c>
      <c r="G2556" s="17">
        <f t="shared" si="125"/>
        <v>4.4614860000000006E-2</v>
      </c>
    </row>
    <row r="2557" spans="5:7" x14ac:dyDescent="0.25">
      <c r="E2557" s="16">
        <v>25.55</v>
      </c>
      <c r="F2557" s="15">
        <f t="shared" si="124"/>
        <v>7.4311499999999997</v>
      </c>
      <c r="G2557" s="17">
        <f t="shared" si="125"/>
        <v>4.4597449999999997E-2</v>
      </c>
    </row>
    <row r="2558" spans="5:7" x14ac:dyDescent="0.25">
      <c r="E2558" s="16">
        <v>25.56</v>
      </c>
      <c r="F2558" s="15">
        <f t="shared" si="124"/>
        <v>7.4336399999999987</v>
      </c>
      <c r="G2558" s="17">
        <f t="shared" si="125"/>
        <v>4.4580040000000001E-2</v>
      </c>
    </row>
    <row r="2559" spans="5:7" x14ac:dyDescent="0.25">
      <c r="E2559" s="16">
        <v>25.57</v>
      </c>
      <c r="F2559" s="15">
        <f t="shared" si="124"/>
        <v>7.4361299999999995</v>
      </c>
      <c r="G2559" s="17">
        <f t="shared" si="125"/>
        <v>4.4562629999999999E-2</v>
      </c>
    </row>
    <row r="2560" spans="5:7" x14ac:dyDescent="0.25">
      <c r="E2560" s="16">
        <v>25.58</v>
      </c>
      <c r="F2560" s="15">
        <f t="shared" si="124"/>
        <v>7.4386199999999993</v>
      </c>
      <c r="G2560" s="17">
        <f t="shared" si="125"/>
        <v>4.4545220000000003E-2</v>
      </c>
    </row>
    <row r="2561" spans="5:7" x14ac:dyDescent="0.25">
      <c r="E2561" s="16">
        <v>25.59</v>
      </c>
      <c r="F2561" s="15">
        <f t="shared" si="124"/>
        <v>7.4411099999999992</v>
      </c>
      <c r="G2561" s="17">
        <f t="shared" si="125"/>
        <v>4.4527810000000001E-2</v>
      </c>
    </row>
    <row r="2562" spans="5:7" x14ac:dyDescent="0.25">
      <c r="E2562" s="16">
        <v>25.6</v>
      </c>
      <c r="F2562" s="15">
        <f t="shared" si="124"/>
        <v>7.4436</v>
      </c>
      <c r="G2562" s="17">
        <f t="shared" si="125"/>
        <v>4.4510399999999999E-2</v>
      </c>
    </row>
    <row r="2563" spans="5:7" x14ac:dyDescent="0.25">
      <c r="E2563" s="16">
        <v>25.61</v>
      </c>
      <c r="F2563" s="15">
        <f t="shared" si="124"/>
        <v>7.4460899999999999</v>
      </c>
      <c r="G2563" s="17">
        <f t="shared" si="125"/>
        <v>4.4492990000000003E-2</v>
      </c>
    </row>
    <row r="2564" spans="5:7" x14ac:dyDescent="0.25">
      <c r="E2564" s="16">
        <v>25.62</v>
      </c>
      <c r="F2564" s="15">
        <f t="shared" si="124"/>
        <v>7.4485799999999998</v>
      </c>
      <c r="G2564" s="17">
        <f t="shared" si="125"/>
        <v>4.4475580000000001E-2</v>
      </c>
    </row>
    <row r="2565" spans="5:7" x14ac:dyDescent="0.25">
      <c r="E2565" s="16">
        <v>25.63</v>
      </c>
      <c r="F2565" s="15">
        <f t="shared" si="124"/>
        <v>7.4510699999999996</v>
      </c>
      <c r="G2565" s="17">
        <f t="shared" si="125"/>
        <v>4.4458170000000005E-2</v>
      </c>
    </row>
    <row r="2566" spans="5:7" x14ac:dyDescent="0.25">
      <c r="E2566" s="16">
        <v>25.64</v>
      </c>
      <c r="F2566" s="15">
        <f t="shared" si="124"/>
        <v>7.4535599999999995</v>
      </c>
      <c r="G2566" s="17">
        <f t="shared" si="125"/>
        <v>4.4440760000000003E-2</v>
      </c>
    </row>
    <row r="2567" spans="5:7" x14ac:dyDescent="0.25">
      <c r="E2567" s="16">
        <v>25.65</v>
      </c>
      <c r="F2567" s="15">
        <f t="shared" si="124"/>
        <v>7.4560499999999994</v>
      </c>
      <c r="G2567" s="17">
        <f t="shared" si="125"/>
        <v>4.442335E-2</v>
      </c>
    </row>
    <row r="2568" spans="5:7" x14ac:dyDescent="0.25">
      <c r="E2568" s="16">
        <v>25.66</v>
      </c>
      <c r="F2568" s="15">
        <f t="shared" si="124"/>
        <v>7.4585399999999993</v>
      </c>
      <c r="G2568" s="17">
        <f t="shared" si="125"/>
        <v>4.4405940000000005E-2</v>
      </c>
    </row>
    <row r="2569" spans="5:7" x14ac:dyDescent="0.25">
      <c r="E2569" s="16">
        <v>25.67</v>
      </c>
      <c r="F2569" s="15">
        <f t="shared" si="124"/>
        <v>7.4610300000000001</v>
      </c>
      <c r="G2569" s="17">
        <f t="shared" si="125"/>
        <v>4.4388529999999995E-2</v>
      </c>
    </row>
    <row r="2570" spans="5:7" x14ac:dyDescent="0.25">
      <c r="E2570" s="16">
        <v>25.68</v>
      </c>
      <c r="F2570" s="15">
        <f t="shared" si="124"/>
        <v>7.463519999999999</v>
      </c>
      <c r="G2570" s="17">
        <f t="shared" si="125"/>
        <v>4.437112E-2</v>
      </c>
    </row>
    <row r="2571" spans="5:7" x14ac:dyDescent="0.25">
      <c r="E2571" s="16">
        <v>25.69</v>
      </c>
      <c r="F2571" s="15">
        <f t="shared" si="124"/>
        <v>7.4660099999999998</v>
      </c>
      <c r="G2571" s="17">
        <f t="shared" si="125"/>
        <v>4.4353709999999998E-2</v>
      </c>
    </row>
    <row r="2572" spans="5:7" x14ac:dyDescent="0.25">
      <c r="E2572" s="16">
        <v>25.7</v>
      </c>
      <c r="F2572" s="15">
        <f t="shared" si="124"/>
        <v>7.4684999999999997</v>
      </c>
      <c r="G2572" s="17">
        <f t="shared" si="125"/>
        <v>4.4336300000000002E-2</v>
      </c>
    </row>
    <row r="2573" spans="5:7" x14ac:dyDescent="0.25">
      <c r="E2573" s="16">
        <v>25.71</v>
      </c>
      <c r="F2573" s="15">
        <f t="shared" si="124"/>
        <v>7.4709899999999996</v>
      </c>
      <c r="G2573" s="17">
        <f t="shared" si="125"/>
        <v>4.431889E-2</v>
      </c>
    </row>
    <row r="2574" spans="5:7" x14ac:dyDescent="0.25">
      <c r="E2574" s="16">
        <v>25.72</v>
      </c>
      <c r="F2574" s="15">
        <f t="shared" si="124"/>
        <v>7.4734799999999995</v>
      </c>
      <c r="G2574" s="17">
        <f t="shared" si="125"/>
        <v>4.4301480000000004E-2</v>
      </c>
    </row>
    <row r="2575" spans="5:7" x14ac:dyDescent="0.25">
      <c r="E2575" s="16">
        <v>25.73</v>
      </c>
      <c r="F2575" s="15">
        <f t="shared" si="124"/>
        <v>7.4759700000000002</v>
      </c>
      <c r="G2575" s="17">
        <f t="shared" si="125"/>
        <v>4.4284070000000002E-2</v>
      </c>
    </row>
    <row r="2576" spans="5:7" x14ac:dyDescent="0.25">
      <c r="E2576" s="16">
        <v>25.74</v>
      </c>
      <c r="F2576" s="15">
        <f t="shared" si="124"/>
        <v>7.4784599999999992</v>
      </c>
      <c r="G2576" s="17">
        <f t="shared" si="125"/>
        <v>4.4266660000000006E-2</v>
      </c>
    </row>
    <row r="2577" spans="5:7" x14ac:dyDescent="0.25">
      <c r="E2577" s="16">
        <v>25.75</v>
      </c>
      <c r="F2577" s="15">
        <f t="shared" si="124"/>
        <v>7.4809499999999991</v>
      </c>
      <c r="G2577" s="17">
        <f t="shared" si="125"/>
        <v>4.4249250000000004E-2</v>
      </c>
    </row>
    <row r="2578" spans="5:7" x14ac:dyDescent="0.25">
      <c r="E2578" s="16">
        <v>25.76</v>
      </c>
      <c r="F2578" s="15">
        <f t="shared" si="124"/>
        <v>7.4834399999999999</v>
      </c>
      <c r="G2578" s="17">
        <f t="shared" si="125"/>
        <v>4.4231839999999994E-2</v>
      </c>
    </row>
    <row r="2579" spans="5:7" x14ac:dyDescent="0.25">
      <c r="E2579" s="16">
        <v>25.77</v>
      </c>
      <c r="F2579" s="15">
        <f t="shared" ref="F2579:F2642" si="126">B$38+(B$39-B$38)*(($E2579-$A$38)/($A$39-$A$38))</f>
        <v>7.4859299999999998</v>
      </c>
      <c r="G2579" s="17">
        <f t="shared" ref="G2579:G2642" si="127">C$38+(C$39-C$38)*(($E2579-$A$38)/($A$39-$A$38))</f>
        <v>4.4214429999999999E-2</v>
      </c>
    </row>
    <row r="2580" spans="5:7" x14ac:dyDescent="0.25">
      <c r="E2580" s="16">
        <v>25.78</v>
      </c>
      <c r="F2580" s="15">
        <f t="shared" si="126"/>
        <v>7.4884199999999996</v>
      </c>
      <c r="G2580" s="17">
        <f t="shared" si="127"/>
        <v>4.4197020000000004E-2</v>
      </c>
    </row>
    <row r="2581" spans="5:7" x14ac:dyDescent="0.25">
      <c r="E2581" s="16">
        <v>25.79</v>
      </c>
      <c r="F2581" s="15">
        <f t="shared" si="126"/>
        <v>7.4909099999999995</v>
      </c>
      <c r="G2581" s="17">
        <f t="shared" si="127"/>
        <v>4.4179610000000001E-2</v>
      </c>
    </row>
    <row r="2582" spans="5:7" x14ac:dyDescent="0.25">
      <c r="E2582" s="16">
        <v>25.8</v>
      </c>
      <c r="F2582" s="15">
        <f t="shared" si="126"/>
        <v>7.4933999999999994</v>
      </c>
      <c r="G2582" s="17">
        <f t="shared" si="127"/>
        <v>4.4162199999999999E-2</v>
      </c>
    </row>
    <row r="2583" spans="5:7" x14ac:dyDescent="0.25">
      <c r="E2583" s="16">
        <v>25.81</v>
      </c>
      <c r="F2583" s="15">
        <f t="shared" si="126"/>
        <v>7.4958899999999993</v>
      </c>
      <c r="G2583" s="17">
        <f t="shared" si="127"/>
        <v>4.4144790000000003E-2</v>
      </c>
    </row>
    <row r="2584" spans="5:7" x14ac:dyDescent="0.25">
      <c r="E2584" s="16">
        <v>25.82</v>
      </c>
      <c r="F2584" s="15">
        <f t="shared" si="126"/>
        <v>7.4983799999999992</v>
      </c>
      <c r="G2584" s="17">
        <f t="shared" si="127"/>
        <v>4.4127380000000001E-2</v>
      </c>
    </row>
    <row r="2585" spans="5:7" x14ac:dyDescent="0.25">
      <c r="E2585" s="16">
        <v>25.83</v>
      </c>
      <c r="F2585" s="15">
        <f t="shared" si="126"/>
        <v>7.500869999999999</v>
      </c>
      <c r="G2585" s="17">
        <f t="shared" si="127"/>
        <v>4.4109970000000005E-2</v>
      </c>
    </row>
    <row r="2586" spans="5:7" x14ac:dyDescent="0.25">
      <c r="E2586" s="16">
        <v>25.84</v>
      </c>
      <c r="F2586" s="15">
        <f t="shared" si="126"/>
        <v>7.5033599999999989</v>
      </c>
      <c r="G2586" s="17">
        <f t="shared" si="127"/>
        <v>4.4092560000000003E-2</v>
      </c>
    </row>
    <row r="2587" spans="5:7" x14ac:dyDescent="0.25">
      <c r="E2587" s="16">
        <v>25.85</v>
      </c>
      <c r="F2587" s="15">
        <f t="shared" si="126"/>
        <v>7.5058499999999997</v>
      </c>
      <c r="G2587" s="17">
        <f t="shared" si="127"/>
        <v>4.407515E-2</v>
      </c>
    </row>
    <row r="2588" spans="5:7" x14ac:dyDescent="0.25">
      <c r="E2588" s="16">
        <v>25.86</v>
      </c>
      <c r="F2588" s="15">
        <f t="shared" si="126"/>
        <v>7.5083399999999996</v>
      </c>
      <c r="G2588" s="17">
        <f t="shared" si="127"/>
        <v>4.4057739999999998E-2</v>
      </c>
    </row>
    <row r="2589" spans="5:7" x14ac:dyDescent="0.25">
      <c r="E2589" s="16">
        <v>25.87</v>
      </c>
      <c r="F2589" s="15">
        <f t="shared" si="126"/>
        <v>7.5108299999999995</v>
      </c>
      <c r="G2589" s="17">
        <f t="shared" si="127"/>
        <v>4.4040330000000003E-2</v>
      </c>
    </row>
    <row r="2590" spans="5:7" x14ac:dyDescent="0.25">
      <c r="E2590" s="16">
        <v>25.88</v>
      </c>
      <c r="F2590" s="15">
        <f t="shared" si="126"/>
        <v>7.5133199999999993</v>
      </c>
      <c r="G2590" s="17">
        <f t="shared" si="127"/>
        <v>4.4022920000000007E-2</v>
      </c>
    </row>
    <row r="2591" spans="5:7" x14ac:dyDescent="0.25">
      <c r="E2591" s="16">
        <v>25.89</v>
      </c>
      <c r="F2591" s="15">
        <f t="shared" si="126"/>
        <v>7.5158100000000001</v>
      </c>
      <c r="G2591" s="17">
        <f t="shared" si="127"/>
        <v>4.4005509999999998E-2</v>
      </c>
    </row>
    <row r="2592" spans="5:7" x14ac:dyDescent="0.25">
      <c r="E2592" s="16">
        <v>25.9</v>
      </c>
      <c r="F2592" s="15">
        <f t="shared" si="126"/>
        <v>7.5182999999999991</v>
      </c>
      <c r="G2592" s="17">
        <f t="shared" si="127"/>
        <v>4.3988100000000002E-2</v>
      </c>
    </row>
    <row r="2593" spans="5:7" x14ac:dyDescent="0.25">
      <c r="E2593" s="16">
        <v>25.91</v>
      </c>
      <c r="F2593" s="15">
        <f t="shared" si="126"/>
        <v>7.5207899999999999</v>
      </c>
      <c r="G2593" s="17">
        <f t="shared" si="127"/>
        <v>4.397069E-2</v>
      </c>
    </row>
    <row r="2594" spans="5:7" x14ac:dyDescent="0.25">
      <c r="E2594" s="16">
        <v>25.92</v>
      </c>
      <c r="F2594" s="15">
        <f t="shared" si="126"/>
        <v>7.5232799999999997</v>
      </c>
      <c r="G2594" s="17">
        <f t="shared" si="127"/>
        <v>4.3953279999999997E-2</v>
      </c>
    </row>
    <row r="2595" spans="5:7" x14ac:dyDescent="0.25">
      <c r="E2595" s="16">
        <v>25.93</v>
      </c>
      <c r="F2595" s="15">
        <f t="shared" si="126"/>
        <v>7.5257699999999996</v>
      </c>
      <c r="G2595" s="17">
        <f t="shared" si="127"/>
        <v>4.3935870000000002E-2</v>
      </c>
    </row>
    <row r="2596" spans="5:7" x14ac:dyDescent="0.25">
      <c r="E2596" s="16">
        <v>25.94</v>
      </c>
      <c r="F2596" s="15">
        <f t="shared" si="126"/>
        <v>7.5282599999999995</v>
      </c>
      <c r="G2596" s="17">
        <f t="shared" si="127"/>
        <v>4.3918459999999999E-2</v>
      </c>
    </row>
    <row r="2597" spans="5:7" x14ac:dyDescent="0.25">
      <c r="E2597" s="16">
        <v>25.95</v>
      </c>
      <c r="F2597" s="15">
        <f t="shared" si="126"/>
        <v>7.5307499999999994</v>
      </c>
      <c r="G2597" s="17">
        <f t="shared" si="127"/>
        <v>4.3901050000000004E-2</v>
      </c>
    </row>
    <row r="2598" spans="5:7" x14ac:dyDescent="0.25">
      <c r="E2598" s="16">
        <v>25.96</v>
      </c>
      <c r="F2598" s="15">
        <f t="shared" si="126"/>
        <v>7.5332399999999993</v>
      </c>
      <c r="G2598" s="17">
        <f t="shared" si="127"/>
        <v>4.3883640000000002E-2</v>
      </c>
    </row>
    <row r="2599" spans="5:7" x14ac:dyDescent="0.25">
      <c r="E2599" s="16">
        <v>25.97</v>
      </c>
      <c r="F2599" s="15">
        <f t="shared" si="126"/>
        <v>7.5357299999999992</v>
      </c>
      <c r="G2599" s="17">
        <f t="shared" si="127"/>
        <v>4.3866230000000006E-2</v>
      </c>
    </row>
    <row r="2600" spans="5:7" x14ac:dyDescent="0.25">
      <c r="E2600" s="16">
        <v>25.98</v>
      </c>
      <c r="F2600" s="15">
        <f t="shared" si="126"/>
        <v>7.5382199999999999</v>
      </c>
      <c r="G2600" s="17">
        <f t="shared" si="127"/>
        <v>4.3848819999999997E-2</v>
      </c>
    </row>
    <row r="2601" spans="5:7" x14ac:dyDescent="0.25">
      <c r="E2601" s="16">
        <v>25.99</v>
      </c>
      <c r="F2601" s="15">
        <f t="shared" si="126"/>
        <v>7.5407099999999989</v>
      </c>
      <c r="G2601" s="17">
        <f t="shared" si="127"/>
        <v>4.3831410000000001E-2</v>
      </c>
    </row>
    <row r="2602" spans="5:7" x14ac:dyDescent="0.25">
      <c r="E2602" s="16">
        <v>26</v>
      </c>
      <c r="F2602" s="15">
        <f t="shared" si="126"/>
        <v>7.5431999999999997</v>
      </c>
      <c r="G2602" s="17">
        <f t="shared" si="127"/>
        <v>4.3814000000000006E-2</v>
      </c>
    </row>
    <row r="2603" spans="5:7" x14ac:dyDescent="0.25">
      <c r="E2603" s="16">
        <v>26.01</v>
      </c>
      <c r="F2603" s="15">
        <f t="shared" si="126"/>
        <v>7.5456900000000005</v>
      </c>
      <c r="G2603" s="17">
        <f t="shared" si="127"/>
        <v>4.3796589999999996E-2</v>
      </c>
    </row>
    <row r="2604" spans="5:7" x14ac:dyDescent="0.25">
      <c r="E2604" s="16">
        <v>26.02</v>
      </c>
      <c r="F2604" s="15">
        <f t="shared" si="126"/>
        <v>7.5481799999999994</v>
      </c>
      <c r="G2604" s="17">
        <f t="shared" si="127"/>
        <v>4.3779180000000001E-2</v>
      </c>
    </row>
    <row r="2605" spans="5:7" x14ac:dyDescent="0.25">
      <c r="E2605" s="16">
        <v>26.03</v>
      </c>
      <c r="F2605" s="15">
        <f t="shared" si="126"/>
        <v>7.5506700000000002</v>
      </c>
      <c r="G2605" s="17">
        <f t="shared" si="127"/>
        <v>4.3761769999999998E-2</v>
      </c>
    </row>
    <row r="2606" spans="5:7" x14ac:dyDescent="0.25">
      <c r="E2606" s="16">
        <v>26.04</v>
      </c>
      <c r="F2606" s="15">
        <f t="shared" si="126"/>
        <v>7.5531599999999992</v>
      </c>
      <c r="G2606" s="17">
        <f t="shared" si="127"/>
        <v>4.3744360000000003E-2</v>
      </c>
    </row>
    <row r="2607" spans="5:7" x14ac:dyDescent="0.25">
      <c r="E2607" s="16">
        <v>26.05</v>
      </c>
      <c r="F2607" s="15">
        <f t="shared" si="126"/>
        <v>7.55565</v>
      </c>
      <c r="G2607" s="17">
        <f t="shared" si="127"/>
        <v>4.3726950000000001E-2</v>
      </c>
    </row>
    <row r="2608" spans="5:7" x14ac:dyDescent="0.25">
      <c r="E2608" s="16">
        <v>26.06</v>
      </c>
      <c r="F2608" s="15">
        <f t="shared" si="126"/>
        <v>7.558139999999999</v>
      </c>
      <c r="G2608" s="17">
        <f t="shared" si="127"/>
        <v>4.3709540000000005E-2</v>
      </c>
    </row>
    <row r="2609" spans="5:7" x14ac:dyDescent="0.25">
      <c r="E2609" s="16">
        <v>26.07</v>
      </c>
      <c r="F2609" s="15">
        <f t="shared" si="126"/>
        <v>7.5606299999999997</v>
      </c>
      <c r="G2609" s="17">
        <f t="shared" si="127"/>
        <v>4.3692130000000003E-2</v>
      </c>
    </row>
    <row r="2610" spans="5:7" x14ac:dyDescent="0.25">
      <c r="E2610" s="16">
        <v>26.08</v>
      </c>
      <c r="F2610" s="15">
        <f t="shared" si="126"/>
        <v>7.5631199999999996</v>
      </c>
      <c r="G2610" s="17">
        <f t="shared" si="127"/>
        <v>4.367472E-2</v>
      </c>
    </row>
    <row r="2611" spans="5:7" x14ac:dyDescent="0.25">
      <c r="E2611" s="16">
        <v>26.09</v>
      </c>
      <c r="F2611" s="15">
        <f t="shared" si="126"/>
        <v>7.5656099999999995</v>
      </c>
      <c r="G2611" s="17">
        <f t="shared" si="127"/>
        <v>4.3657310000000005E-2</v>
      </c>
    </row>
    <row r="2612" spans="5:7" x14ac:dyDescent="0.25">
      <c r="E2612" s="16">
        <v>26.1</v>
      </c>
      <c r="F2612" s="15">
        <f t="shared" si="126"/>
        <v>7.5680999999999994</v>
      </c>
      <c r="G2612" s="17">
        <f t="shared" si="127"/>
        <v>4.3639900000000002E-2</v>
      </c>
    </row>
    <row r="2613" spans="5:7" x14ac:dyDescent="0.25">
      <c r="E2613" s="16">
        <v>26.11</v>
      </c>
      <c r="F2613" s="15">
        <f t="shared" si="126"/>
        <v>7.5705899999999993</v>
      </c>
      <c r="G2613" s="17">
        <f t="shared" si="127"/>
        <v>4.362249E-2</v>
      </c>
    </row>
    <row r="2614" spans="5:7" x14ac:dyDescent="0.25">
      <c r="E2614" s="16">
        <v>26.12</v>
      </c>
      <c r="F2614" s="15">
        <f t="shared" si="126"/>
        <v>7.57308</v>
      </c>
      <c r="G2614" s="17">
        <f t="shared" si="127"/>
        <v>4.3605079999999997E-2</v>
      </c>
    </row>
    <row r="2615" spans="5:7" x14ac:dyDescent="0.25">
      <c r="E2615" s="16">
        <v>26.13</v>
      </c>
      <c r="F2615" s="15">
        <f t="shared" si="126"/>
        <v>7.575569999999999</v>
      </c>
      <c r="G2615" s="17">
        <f t="shared" si="127"/>
        <v>4.3587670000000002E-2</v>
      </c>
    </row>
    <row r="2616" spans="5:7" x14ac:dyDescent="0.25">
      <c r="E2616" s="16">
        <v>26.14</v>
      </c>
      <c r="F2616" s="15">
        <f t="shared" si="126"/>
        <v>7.5780599999999998</v>
      </c>
      <c r="G2616" s="17">
        <f t="shared" si="127"/>
        <v>4.357026E-2</v>
      </c>
    </row>
    <row r="2617" spans="5:7" x14ac:dyDescent="0.25">
      <c r="E2617" s="16">
        <v>26.15</v>
      </c>
      <c r="F2617" s="15">
        <f t="shared" si="126"/>
        <v>7.5805499999999988</v>
      </c>
      <c r="G2617" s="17">
        <f t="shared" si="127"/>
        <v>4.3552850000000004E-2</v>
      </c>
    </row>
    <row r="2618" spans="5:7" x14ac:dyDescent="0.25">
      <c r="E2618" s="16">
        <v>26.16</v>
      </c>
      <c r="F2618" s="15">
        <f t="shared" si="126"/>
        <v>7.5830399999999996</v>
      </c>
      <c r="G2618" s="17">
        <f t="shared" si="127"/>
        <v>4.3535440000000002E-2</v>
      </c>
    </row>
    <row r="2619" spans="5:7" x14ac:dyDescent="0.25">
      <c r="E2619" s="16">
        <v>26.17</v>
      </c>
      <c r="F2619" s="15">
        <f t="shared" si="126"/>
        <v>7.5855300000000003</v>
      </c>
      <c r="G2619" s="17">
        <f t="shared" si="127"/>
        <v>4.3518029999999999E-2</v>
      </c>
    </row>
    <row r="2620" spans="5:7" x14ac:dyDescent="0.25">
      <c r="E2620" s="16">
        <v>26.18</v>
      </c>
      <c r="F2620" s="15">
        <f t="shared" si="126"/>
        <v>7.5880199999999993</v>
      </c>
      <c r="G2620" s="17">
        <f t="shared" si="127"/>
        <v>4.3500620000000004E-2</v>
      </c>
    </row>
    <row r="2621" spans="5:7" x14ac:dyDescent="0.25">
      <c r="E2621" s="16">
        <v>26.19</v>
      </c>
      <c r="F2621" s="15">
        <f t="shared" si="126"/>
        <v>7.5905100000000001</v>
      </c>
      <c r="G2621" s="17">
        <f t="shared" si="127"/>
        <v>4.3483210000000001E-2</v>
      </c>
    </row>
    <row r="2622" spans="5:7" x14ac:dyDescent="0.25">
      <c r="E2622" s="16">
        <v>26.2</v>
      </c>
      <c r="F2622" s="15">
        <f t="shared" si="126"/>
        <v>7.5929999999999991</v>
      </c>
      <c r="G2622" s="17">
        <f t="shared" si="127"/>
        <v>4.3465800000000006E-2</v>
      </c>
    </row>
    <row r="2623" spans="5:7" x14ac:dyDescent="0.25">
      <c r="E2623" s="16">
        <v>26.21</v>
      </c>
      <c r="F2623" s="15">
        <f t="shared" si="126"/>
        <v>7.5954899999999999</v>
      </c>
      <c r="G2623" s="17">
        <f t="shared" si="127"/>
        <v>4.3448390000000003E-2</v>
      </c>
    </row>
    <row r="2624" spans="5:7" x14ac:dyDescent="0.25">
      <c r="E2624" s="16">
        <v>26.22</v>
      </c>
      <c r="F2624" s="15">
        <f t="shared" si="126"/>
        <v>7.5979799999999997</v>
      </c>
      <c r="G2624" s="17">
        <f t="shared" si="127"/>
        <v>4.3430980000000001E-2</v>
      </c>
    </row>
    <row r="2625" spans="5:7" x14ac:dyDescent="0.25">
      <c r="E2625" s="16">
        <v>26.23</v>
      </c>
      <c r="F2625" s="15">
        <f t="shared" si="126"/>
        <v>7.6004699999999996</v>
      </c>
      <c r="G2625" s="17">
        <f t="shared" si="127"/>
        <v>4.3413569999999999E-2</v>
      </c>
    </row>
    <row r="2626" spans="5:7" x14ac:dyDescent="0.25">
      <c r="E2626" s="16">
        <v>26.24</v>
      </c>
      <c r="F2626" s="15">
        <f t="shared" si="126"/>
        <v>7.6029599999999995</v>
      </c>
      <c r="G2626" s="17">
        <f t="shared" si="127"/>
        <v>4.3396160000000003E-2</v>
      </c>
    </row>
    <row r="2627" spans="5:7" x14ac:dyDescent="0.25">
      <c r="E2627" s="16">
        <v>26.25</v>
      </c>
      <c r="F2627" s="15">
        <f t="shared" si="126"/>
        <v>7.6054499999999994</v>
      </c>
      <c r="G2627" s="17">
        <f t="shared" si="127"/>
        <v>4.3378750000000001E-2</v>
      </c>
    </row>
    <row r="2628" spans="5:7" x14ac:dyDescent="0.25">
      <c r="E2628" s="16">
        <v>26.26</v>
      </c>
      <c r="F2628" s="15">
        <f t="shared" si="126"/>
        <v>7.6079399999999993</v>
      </c>
      <c r="G2628" s="17">
        <f t="shared" si="127"/>
        <v>4.3361339999999998E-2</v>
      </c>
    </row>
    <row r="2629" spans="5:7" x14ac:dyDescent="0.25">
      <c r="E2629" s="16">
        <v>26.27</v>
      </c>
      <c r="F2629" s="15">
        <f t="shared" si="126"/>
        <v>7.6104299999999991</v>
      </c>
      <c r="G2629" s="17">
        <f t="shared" si="127"/>
        <v>4.3343930000000003E-2</v>
      </c>
    </row>
    <row r="2630" spans="5:7" x14ac:dyDescent="0.25">
      <c r="E2630" s="16">
        <v>26.28</v>
      </c>
      <c r="F2630" s="15">
        <f t="shared" si="126"/>
        <v>7.6129199999999999</v>
      </c>
      <c r="G2630" s="17">
        <f t="shared" si="127"/>
        <v>4.332652E-2</v>
      </c>
    </row>
    <row r="2631" spans="5:7" x14ac:dyDescent="0.25">
      <c r="E2631" s="16">
        <v>26.29</v>
      </c>
      <c r="F2631" s="15">
        <f t="shared" si="126"/>
        <v>7.6154099999999989</v>
      </c>
      <c r="G2631" s="17">
        <f t="shared" si="127"/>
        <v>4.3309110000000005E-2</v>
      </c>
    </row>
    <row r="2632" spans="5:7" x14ac:dyDescent="0.25">
      <c r="E2632" s="16">
        <v>26.3</v>
      </c>
      <c r="F2632" s="15">
        <f t="shared" si="126"/>
        <v>7.6178999999999997</v>
      </c>
      <c r="G2632" s="17">
        <f t="shared" si="127"/>
        <v>4.3291700000000002E-2</v>
      </c>
    </row>
    <row r="2633" spans="5:7" x14ac:dyDescent="0.25">
      <c r="E2633" s="16">
        <v>26.31</v>
      </c>
      <c r="F2633" s="15">
        <f t="shared" si="126"/>
        <v>7.6203899999999996</v>
      </c>
      <c r="G2633" s="17">
        <f t="shared" si="127"/>
        <v>4.3274290000000007E-2</v>
      </c>
    </row>
    <row r="2634" spans="5:7" x14ac:dyDescent="0.25">
      <c r="E2634" s="16">
        <v>26.32</v>
      </c>
      <c r="F2634" s="15">
        <f t="shared" si="126"/>
        <v>7.6228799999999994</v>
      </c>
      <c r="G2634" s="17">
        <f t="shared" si="127"/>
        <v>4.3256879999999998E-2</v>
      </c>
    </row>
    <row r="2635" spans="5:7" x14ac:dyDescent="0.25">
      <c r="E2635" s="16">
        <v>26.33</v>
      </c>
      <c r="F2635" s="15">
        <f t="shared" si="126"/>
        <v>7.6253699999999984</v>
      </c>
      <c r="G2635" s="17">
        <f t="shared" si="127"/>
        <v>4.3239470000000002E-2</v>
      </c>
    </row>
    <row r="2636" spans="5:7" x14ac:dyDescent="0.25">
      <c r="E2636" s="16">
        <v>26.34</v>
      </c>
      <c r="F2636" s="15">
        <f t="shared" si="126"/>
        <v>7.6278599999999992</v>
      </c>
      <c r="G2636" s="17">
        <f t="shared" si="127"/>
        <v>4.322206E-2</v>
      </c>
    </row>
    <row r="2637" spans="5:7" x14ac:dyDescent="0.25">
      <c r="E2637" s="16">
        <v>26.35</v>
      </c>
      <c r="F2637" s="15">
        <f t="shared" si="126"/>
        <v>7.63035</v>
      </c>
      <c r="G2637" s="17">
        <f t="shared" si="127"/>
        <v>4.3204649999999997E-2</v>
      </c>
    </row>
    <row r="2638" spans="5:7" x14ac:dyDescent="0.25">
      <c r="E2638" s="16">
        <v>26.36</v>
      </c>
      <c r="F2638" s="15">
        <f t="shared" si="126"/>
        <v>7.632839999999999</v>
      </c>
      <c r="G2638" s="17">
        <f t="shared" si="127"/>
        <v>4.3187240000000002E-2</v>
      </c>
    </row>
    <row r="2639" spans="5:7" x14ac:dyDescent="0.25">
      <c r="E2639" s="16">
        <v>26.37</v>
      </c>
      <c r="F2639" s="15">
        <f t="shared" si="126"/>
        <v>7.6353299999999997</v>
      </c>
      <c r="G2639" s="17">
        <f t="shared" si="127"/>
        <v>4.3169829999999999E-2</v>
      </c>
    </row>
    <row r="2640" spans="5:7" x14ac:dyDescent="0.25">
      <c r="E2640" s="16">
        <v>26.38</v>
      </c>
      <c r="F2640" s="15">
        <f t="shared" si="126"/>
        <v>7.6378199999999996</v>
      </c>
      <c r="G2640" s="17">
        <f t="shared" si="127"/>
        <v>4.3152420000000004E-2</v>
      </c>
    </row>
    <row r="2641" spans="5:7" x14ac:dyDescent="0.25">
      <c r="E2641" s="16">
        <v>26.39</v>
      </c>
      <c r="F2641" s="15">
        <f t="shared" si="126"/>
        <v>7.6403099999999995</v>
      </c>
      <c r="G2641" s="17">
        <f t="shared" si="127"/>
        <v>4.3135010000000001E-2</v>
      </c>
    </row>
    <row r="2642" spans="5:7" x14ac:dyDescent="0.25">
      <c r="E2642" s="16">
        <v>26.4</v>
      </c>
      <c r="F2642" s="15">
        <f t="shared" si="126"/>
        <v>7.6427999999999994</v>
      </c>
      <c r="G2642" s="17">
        <f t="shared" si="127"/>
        <v>4.3117600000000006E-2</v>
      </c>
    </row>
    <row r="2643" spans="5:7" x14ac:dyDescent="0.25">
      <c r="E2643" s="16">
        <v>26.41</v>
      </c>
      <c r="F2643" s="15">
        <f t="shared" ref="F2643:F2706" si="128">B$38+(B$39-B$38)*(($E2643-$A$38)/($A$39-$A$38))</f>
        <v>7.6452899999999993</v>
      </c>
      <c r="G2643" s="17">
        <f t="shared" ref="G2643:G2706" si="129">C$38+(C$39-C$38)*(($E2643-$A$38)/($A$39-$A$38))</f>
        <v>4.3100190000000003E-2</v>
      </c>
    </row>
    <row r="2644" spans="5:7" x14ac:dyDescent="0.25">
      <c r="E2644" s="16">
        <v>26.42</v>
      </c>
      <c r="F2644" s="15">
        <f t="shared" si="128"/>
        <v>7.64778</v>
      </c>
      <c r="G2644" s="17">
        <f t="shared" si="129"/>
        <v>4.3082780000000001E-2</v>
      </c>
    </row>
    <row r="2645" spans="5:7" x14ac:dyDescent="0.25">
      <c r="E2645" s="16">
        <v>26.43</v>
      </c>
      <c r="F2645" s="15">
        <f t="shared" si="128"/>
        <v>7.650269999999999</v>
      </c>
      <c r="G2645" s="17">
        <f t="shared" si="129"/>
        <v>4.3065369999999999E-2</v>
      </c>
    </row>
    <row r="2646" spans="5:7" x14ac:dyDescent="0.25">
      <c r="E2646" s="16">
        <v>26.44</v>
      </c>
      <c r="F2646" s="15">
        <f t="shared" si="128"/>
        <v>7.6527599999999998</v>
      </c>
      <c r="G2646" s="17">
        <f t="shared" si="129"/>
        <v>4.3047959999999996E-2</v>
      </c>
    </row>
    <row r="2647" spans="5:7" x14ac:dyDescent="0.25">
      <c r="E2647" s="16">
        <v>26.45</v>
      </c>
      <c r="F2647" s="15">
        <f t="shared" si="128"/>
        <v>7.6552499999999988</v>
      </c>
      <c r="G2647" s="17">
        <f t="shared" si="129"/>
        <v>4.3030550000000001E-2</v>
      </c>
    </row>
    <row r="2648" spans="5:7" x14ac:dyDescent="0.25">
      <c r="E2648" s="16">
        <v>26.46</v>
      </c>
      <c r="F2648" s="15">
        <f t="shared" si="128"/>
        <v>7.6577399999999995</v>
      </c>
      <c r="G2648" s="17">
        <f t="shared" si="129"/>
        <v>4.3013139999999998E-2</v>
      </c>
    </row>
    <row r="2649" spans="5:7" x14ac:dyDescent="0.25">
      <c r="E2649" s="16">
        <v>26.47</v>
      </c>
      <c r="F2649" s="15">
        <f t="shared" si="128"/>
        <v>7.6602299999999994</v>
      </c>
      <c r="G2649" s="17">
        <f t="shared" si="129"/>
        <v>4.2995730000000003E-2</v>
      </c>
    </row>
    <row r="2650" spans="5:7" x14ac:dyDescent="0.25">
      <c r="E2650" s="16">
        <v>26.48</v>
      </c>
      <c r="F2650" s="15">
        <f t="shared" si="128"/>
        <v>7.6627199999999993</v>
      </c>
      <c r="G2650" s="17">
        <f t="shared" si="129"/>
        <v>4.297832E-2</v>
      </c>
    </row>
    <row r="2651" spans="5:7" x14ac:dyDescent="0.25">
      <c r="E2651" s="16">
        <v>26.49</v>
      </c>
      <c r="F2651" s="15">
        <f t="shared" si="128"/>
        <v>7.6652099999999992</v>
      </c>
      <c r="G2651" s="17">
        <f t="shared" si="129"/>
        <v>4.2960910000000005E-2</v>
      </c>
    </row>
    <row r="2652" spans="5:7" x14ac:dyDescent="0.25">
      <c r="E2652" s="16">
        <v>26.5</v>
      </c>
      <c r="F2652" s="15">
        <f t="shared" si="128"/>
        <v>7.6677</v>
      </c>
      <c r="G2652" s="17">
        <f t="shared" si="129"/>
        <v>4.2943500000000003E-2</v>
      </c>
    </row>
    <row r="2653" spans="5:7" x14ac:dyDescent="0.25">
      <c r="E2653" s="16">
        <v>26.51</v>
      </c>
      <c r="F2653" s="15">
        <f t="shared" si="128"/>
        <v>7.6701899999999998</v>
      </c>
      <c r="G2653" s="17">
        <f t="shared" si="129"/>
        <v>4.292609E-2</v>
      </c>
    </row>
    <row r="2654" spans="5:7" x14ac:dyDescent="0.25">
      <c r="E2654" s="16">
        <v>26.52</v>
      </c>
      <c r="F2654" s="15">
        <f t="shared" si="128"/>
        <v>7.6726799999999997</v>
      </c>
      <c r="G2654" s="17">
        <f t="shared" si="129"/>
        <v>4.2908680000000005E-2</v>
      </c>
    </row>
    <row r="2655" spans="5:7" x14ac:dyDescent="0.25">
      <c r="E2655" s="16">
        <v>26.53</v>
      </c>
      <c r="F2655" s="15">
        <f t="shared" si="128"/>
        <v>7.6751699999999996</v>
      </c>
      <c r="G2655" s="17">
        <f t="shared" si="129"/>
        <v>4.2891269999999995E-2</v>
      </c>
    </row>
    <row r="2656" spans="5:7" x14ac:dyDescent="0.25">
      <c r="E2656" s="16">
        <v>26.54</v>
      </c>
      <c r="F2656" s="15">
        <f t="shared" si="128"/>
        <v>7.6776599999999995</v>
      </c>
      <c r="G2656" s="17">
        <f t="shared" si="129"/>
        <v>4.287386E-2</v>
      </c>
    </row>
    <row r="2657" spans="5:7" x14ac:dyDescent="0.25">
      <c r="E2657" s="16">
        <v>26.55</v>
      </c>
      <c r="F2657" s="15">
        <f t="shared" si="128"/>
        <v>7.6801499999999994</v>
      </c>
      <c r="G2657" s="17">
        <f t="shared" si="129"/>
        <v>4.2856450000000004E-2</v>
      </c>
    </row>
    <row r="2658" spans="5:7" x14ac:dyDescent="0.25">
      <c r="E2658" s="16">
        <v>26.56</v>
      </c>
      <c r="F2658" s="15">
        <f t="shared" si="128"/>
        <v>7.6826399999999992</v>
      </c>
      <c r="G2658" s="17">
        <f t="shared" si="129"/>
        <v>4.2839040000000002E-2</v>
      </c>
    </row>
    <row r="2659" spans="5:7" x14ac:dyDescent="0.25">
      <c r="E2659" s="16">
        <v>26.57</v>
      </c>
      <c r="F2659" s="15">
        <f t="shared" si="128"/>
        <v>7.6851299999999991</v>
      </c>
      <c r="G2659" s="17">
        <f t="shared" si="129"/>
        <v>4.2821629999999999E-2</v>
      </c>
    </row>
    <row r="2660" spans="5:7" x14ac:dyDescent="0.25">
      <c r="E2660" s="16">
        <v>26.58</v>
      </c>
      <c r="F2660" s="15">
        <f t="shared" si="128"/>
        <v>7.687619999999999</v>
      </c>
      <c r="G2660" s="17">
        <f t="shared" si="129"/>
        <v>4.2804220000000004E-2</v>
      </c>
    </row>
    <row r="2661" spans="5:7" x14ac:dyDescent="0.25">
      <c r="E2661" s="16">
        <v>26.59</v>
      </c>
      <c r="F2661" s="15">
        <f t="shared" si="128"/>
        <v>7.6901099999999998</v>
      </c>
      <c r="G2661" s="17">
        <f t="shared" si="129"/>
        <v>4.2786810000000002E-2</v>
      </c>
    </row>
    <row r="2662" spans="5:7" x14ac:dyDescent="0.25">
      <c r="E2662" s="16">
        <v>26.6</v>
      </c>
      <c r="F2662" s="15">
        <f t="shared" si="128"/>
        <v>7.6925999999999997</v>
      </c>
      <c r="G2662" s="17">
        <f t="shared" si="129"/>
        <v>4.2769399999999999E-2</v>
      </c>
    </row>
    <row r="2663" spans="5:7" x14ac:dyDescent="0.25">
      <c r="E2663" s="16">
        <v>26.61</v>
      </c>
      <c r="F2663" s="15">
        <f t="shared" si="128"/>
        <v>7.6950899999999995</v>
      </c>
      <c r="G2663" s="17">
        <f t="shared" si="129"/>
        <v>4.2751990000000004E-2</v>
      </c>
    </row>
    <row r="2664" spans="5:7" x14ac:dyDescent="0.25">
      <c r="E2664" s="16">
        <v>26.62</v>
      </c>
      <c r="F2664" s="15">
        <f t="shared" si="128"/>
        <v>7.6975800000000003</v>
      </c>
      <c r="G2664" s="17">
        <f t="shared" si="129"/>
        <v>4.2734580000000001E-2</v>
      </c>
    </row>
    <row r="2665" spans="5:7" x14ac:dyDescent="0.25">
      <c r="E2665" s="16">
        <v>26.63</v>
      </c>
      <c r="F2665" s="15">
        <f t="shared" si="128"/>
        <v>7.7000699999999993</v>
      </c>
      <c r="G2665" s="17">
        <f t="shared" si="129"/>
        <v>4.2717169999999999E-2</v>
      </c>
    </row>
    <row r="2666" spans="5:7" x14ac:dyDescent="0.25">
      <c r="E2666" s="16">
        <v>26.64</v>
      </c>
      <c r="F2666" s="15">
        <f t="shared" si="128"/>
        <v>7.7025600000000001</v>
      </c>
      <c r="G2666" s="17">
        <f t="shared" si="129"/>
        <v>4.2699760000000003E-2</v>
      </c>
    </row>
    <row r="2667" spans="5:7" x14ac:dyDescent="0.25">
      <c r="E2667" s="16">
        <v>26.65</v>
      </c>
      <c r="F2667" s="15">
        <f t="shared" si="128"/>
        <v>7.7050499999999991</v>
      </c>
      <c r="G2667" s="17">
        <f t="shared" si="129"/>
        <v>4.2682350000000008E-2</v>
      </c>
    </row>
    <row r="2668" spans="5:7" x14ac:dyDescent="0.25">
      <c r="E2668" s="16">
        <v>26.66</v>
      </c>
      <c r="F2668" s="15">
        <f t="shared" si="128"/>
        <v>7.7075399999999998</v>
      </c>
      <c r="G2668" s="17">
        <f t="shared" si="129"/>
        <v>4.2664939999999998E-2</v>
      </c>
    </row>
    <row r="2669" spans="5:7" x14ac:dyDescent="0.25">
      <c r="E2669" s="16">
        <v>26.67</v>
      </c>
      <c r="F2669" s="15">
        <f t="shared" si="128"/>
        <v>7.7100299999999997</v>
      </c>
      <c r="G2669" s="17">
        <f t="shared" si="129"/>
        <v>4.2647530000000003E-2</v>
      </c>
    </row>
    <row r="2670" spans="5:7" x14ac:dyDescent="0.25">
      <c r="E2670" s="16">
        <v>26.68</v>
      </c>
      <c r="F2670" s="15">
        <f t="shared" si="128"/>
        <v>7.7125199999999996</v>
      </c>
      <c r="G2670" s="17">
        <f t="shared" si="129"/>
        <v>4.2630120000000001E-2</v>
      </c>
    </row>
    <row r="2671" spans="5:7" x14ac:dyDescent="0.25">
      <c r="E2671" s="16">
        <v>26.69</v>
      </c>
      <c r="F2671" s="15">
        <f t="shared" si="128"/>
        <v>7.7150099999999995</v>
      </c>
      <c r="G2671" s="17">
        <f t="shared" si="129"/>
        <v>4.2612709999999998E-2</v>
      </c>
    </row>
    <row r="2672" spans="5:7" x14ac:dyDescent="0.25">
      <c r="E2672" s="16">
        <v>26.7</v>
      </c>
      <c r="F2672" s="15">
        <f t="shared" si="128"/>
        <v>7.7174999999999994</v>
      </c>
      <c r="G2672" s="17">
        <f t="shared" si="129"/>
        <v>4.2595300000000003E-2</v>
      </c>
    </row>
    <row r="2673" spans="5:7" x14ac:dyDescent="0.25">
      <c r="E2673" s="16">
        <v>26.71</v>
      </c>
      <c r="F2673" s="15">
        <f t="shared" si="128"/>
        <v>7.7199899999999992</v>
      </c>
      <c r="G2673" s="17">
        <f t="shared" si="129"/>
        <v>4.257789E-2</v>
      </c>
    </row>
    <row r="2674" spans="5:7" x14ac:dyDescent="0.25">
      <c r="E2674" s="16">
        <v>26.72</v>
      </c>
      <c r="F2674" s="15">
        <f t="shared" si="128"/>
        <v>7.7224799999999991</v>
      </c>
      <c r="G2674" s="17">
        <f t="shared" si="129"/>
        <v>4.2560480000000005E-2</v>
      </c>
    </row>
    <row r="2675" spans="5:7" x14ac:dyDescent="0.25">
      <c r="E2675" s="16">
        <v>26.73</v>
      </c>
      <c r="F2675" s="15">
        <f t="shared" si="128"/>
        <v>7.7249699999999999</v>
      </c>
      <c r="G2675" s="17">
        <f t="shared" si="129"/>
        <v>4.2543070000000002E-2</v>
      </c>
    </row>
    <row r="2676" spans="5:7" x14ac:dyDescent="0.25">
      <c r="E2676" s="16">
        <v>26.74</v>
      </c>
      <c r="F2676" s="15">
        <f t="shared" si="128"/>
        <v>7.7274599999999989</v>
      </c>
      <c r="G2676" s="17">
        <f t="shared" si="129"/>
        <v>4.2525660000000007E-2</v>
      </c>
    </row>
    <row r="2677" spans="5:7" x14ac:dyDescent="0.25">
      <c r="E2677" s="16">
        <v>26.75</v>
      </c>
      <c r="F2677" s="15">
        <f t="shared" si="128"/>
        <v>7.7299499999999997</v>
      </c>
      <c r="G2677" s="17">
        <f t="shared" si="129"/>
        <v>4.2508249999999997E-2</v>
      </c>
    </row>
    <row r="2678" spans="5:7" x14ac:dyDescent="0.25">
      <c r="E2678" s="16">
        <v>26.76</v>
      </c>
      <c r="F2678" s="15">
        <f t="shared" si="128"/>
        <v>7.7324399999999995</v>
      </c>
      <c r="G2678" s="17">
        <f t="shared" si="129"/>
        <v>4.2490840000000002E-2</v>
      </c>
    </row>
    <row r="2679" spans="5:7" x14ac:dyDescent="0.25">
      <c r="E2679" s="16">
        <v>26.77</v>
      </c>
      <c r="F2679" s="15">
        <f t="shared" si="128"/>
        <v>7.7349299999999994</v>
      </c>
      <c r="G2679" s="17">
        <f t="shared" si="129"/>
        <v>4.2473430000000006E-2</v>
      </c>
    </row>
    <row r="2680" spans="5:7" x14ac:dyDescent="0.25">
      <c r="E2680" s="16">
        <v>26.78</v>
      </c>
      <c r="F2680" s="15">
        <f t="shared" si="128"/>
        <v>7.7374200000000002</v>
      </c>
      <c r="G2680" s="17">
        <f t="shared" si="129"/>
        <v>4.2456019999999997E-2</v>
      </c>
    </row>
    <row r="2681" spans="5:7" x14ac:dyDescent="0.25">
      <c r="E2681" s="16">
        <v>26.79</v>
      </c>
      <c r="F2681" s="15">
        <f t="shared" si="128"/>
        <v>7.7399099999999992</v>
      </c>
      <c r="G2681" s="17">
        <f t="shared" si="129"/>
        <v>4.2438610000000002E-2</v>
      </c>
    </row>
    <row r="2682" spans="5:7" x14ac:dyDescent="0.25">
      <c r="E2682" s="16">
        <v>26.8</v>
      </c>
      <c r="F2682" s="15">
        <f t="shared" si="128"/>
        <v>7.7423999999999999</v>
      </c>
      <c r="G2682" s="17">
        <f t="shared" si="129"/>
        <v>4.2421199999999999E-2</v>
      </c>
    </row>
    <row r="2683" spans="5:7" x14ac:dyDescent="0.25">
      <c r="E2683" s="16">
        <v>26.81</v>
      </c>
      <c r="F2683" s="15">
        <f t="shared" si="128"/>
        <v>7.7448899999999989</v>
      </c>
      <c r="G2683" s="17">
        <f t="shared" si="129"/>
        <v>4.2403790000000004E-2</v>
      </c>
    </row>
    <row r="2684" spans="5:7" x14ac:dyDescent="0.25">
      <c r="E2684" s="16">
        <v>26.82</v>
      </c>
      <c r="F2684" s="15">
        <f t="shared" si="128"/>
        <v>7.7473799999999997</v>
      </c>
      <c r="G2684" s="17">
        <f t="shared" si="129"/>
        <v>4.2386380000000001E-2</v>
      </c>
    </row>
    <row r="2685" spans="5:7" x14ac:dyDescent="0.25">
      <c r="E2685" s="16">
        <v>26.83</v>
      </c>
      <c r="F2685" s="15">
        <f t="shared" si="128"/>
        <v>7.7498699999999987</v>
      </c>
      <c r="G2685" s="17">
        <f t="shared" si="129"/>
        <v>4.2368970000000006E-2</v>
      </c>
    </row>
    <row r="2686" spans="5:7" x14ac:dyDescent="0.25">
      <c r="E2686" s="16">
        <v>26.84</v>
      </c>
      <c r="F2686" s="15">
        <f t="shared" si="128"/>
        <v>7.7523599999999995</v>
      </c>
      <c r="G2686" s="17">
        <f t="shared" si="129"/>
        <v>4.2351560000000003E-2</v>
      </c>
    </row>
    <row r="2687" spans="5:7" x14ac:dyDescent="0.25">
      <c r="E2687" s="16">
        <v>26.85</v>
      </c>
      <c r="F2687" s="15">
        <f t="shared" si="128"/>
        <v>7.7548499999999994</v>
      </c>
      <c r="G2687" s="17">
        <f t="shared" si="129"/>
        <v>4.2334150000000001E-2</v>
      </c>
    </row>
    <row r="2688" spans="5:7" x14ac:dyDescent="0.25">
      <c r="E2688" s="16">
        <v>26.86</v>
      </c>
      <c r="F2688" s="15">
        <f t="shared" si="128"/>
        <v>7.7573399999999992</v>
      </c>
      <c r="G2688" s="17">
        <f t="shared" si="129"/>
        <v>4.2316740000000005E-2</v>
      </c>
    </row>
    <row r="2689" spans="5:7" x14ac:dyDescent="0.25">
      <c r="E2689" s="16">
        <v>26.87</v>
      </c>
      <c r="F2689" s="15">
        <f t="shared" si="128"/>
        <v>7.7598299999999991</v>
      </c>
      <c r="G2689" s="17">
        <f t="shared" si="129"/>
        <v>4.2299329999999996E-2</v>
      </c>
    </row>
    <row r="2690" spans="5:7" x14ac:dyDescent="0.25">
      <c r="E2690" s="16">
        <v>26.88</v>
      </c>
      <c r="F2690" s="15">
        <f t="shared" si="128"/>
        <v>7.762319999999999</v>
      </c>
      <c r="G2690" s="17">
        <f t="shared" si="129"/>
        <v>4.2281920000000001E-2</v>
      </c>
    </row>
    <row r="2691" spans="5:7" x14ac:dyDescent="0.25">
      <c r="E2691" s="16">
        <v>26.89</v>
      </c>
      <c r="F2691" s="15">
        <f t="shared" si="128"/>
        <v>7.7648099999999998</v>
      </c>
      <c r="G2691" s="17">
        <f t="shared" si="129"/>
        <v>4.2264509999999998E-2</v>
      </c>
    </row>
    <row r="2692" spans="5:7" x14ac:dyDescent="0.25">
      <c r="E2692" s="16">
        <v>26.9</v>
      </c>
      <c r="F2692" s="15">
        <f t="shared" si="128"/>
        <v>7.7672999999999988</v>
      </c>
      <c r="G2692" s="17">
        <f t="shared" si="129"/>
        <v>4.2247100000000003E-2</v>
      </c>
    </row>
    <row r="2693" spans="5:7" x14ac:dyDescent="0.25">
      <c r="E2693" s="16">
        <v>26.91</v>
      </c>
      <c r="F2693" s="15">
        <f t="shared" si="128"/>
        <v>7.7697899999999995</v>
      </c>
      <c r="G2693" s="17">
        <f t="shared" si="129"/>
        <v>4.222969E-2</v>
      </c>
    </row>
    <row r="2694" spans="5:7" x14ac:dyDescent="0.25">
      <c r="E2694" s="16">
        <v>26.92</v>
      </c>
      <c r="F2694" s="15">
        <f t="shared" si="128"/>
        <v>7.7722800000000003</v>
      </c>
      <c r="G2694" s="17">
        <f t="shared" si="129"/>
        <v>4.2212279999999998E-2</v>
      </c>
    </row>
    <row r="2695" spans="5:7" x14ac:dyDescent="0.25">
      <c r="E2695" s="16">
        <v>26.93</v>
      </c>
      <c r="F2695" s="15">
        <f t="shared" si="128"/>
        <v>7.7747699999999993</v>
      </c>
      <c r="G2695" s="17">
        <f t="shared" si="129"/>
        <v>4.2194870000000002E-2</v>
      </c>
    </row>
    <row r="2696" spans="5:7" x14ac:dyDescent="0.25">
      <c r="E2696" s="16">
        <v>26.94</v>
      </c>
      <c r="F2696" s="15">
        <f t="shared" si="128"/>
        <v>7.7772600000000001</v>
      </c>
      <c r="G2696" s="17">
        <f t="shared" si="129"/>
        <v>4.217746E-2</v>
      </c>
    </row>
    <row r="2697" spans="5:7" x14ac:dyDescent="0.25">
      <c r="E2697" s="16">
        <v>26.95</v>
      </c>
      <c r="F2697" s="15">
        <f t="shared" si="128"/>
        <v>7.7797499999999991</v>
      </c>
      <c r="G2697" s="17">
        <f t="shared" si="129"/>
        <v>4.2160050000000004E-2</v>
      </c>
    </row>
    <row r="2698" spans="5:7" x14ac:dyDescent="0.25">
      <c r="E2698" s="16">
        <v>26.96</v>
      </c>
      <c r="F2698" s="15">
        <f t="shared" si="128"/>
        <v>7.7822399999999998</v>
      </c>
      <c r="G2698" s="17">
        <f t="shared" si="129"/>
        <v>4.2142640000000002E-2</v>
      </c>
    </row>
    <row r="2699" spans="5:7" x14ac:dyDescent="0.25">
      <c r="E2699" s="16">
        <v>26.97</v>
      </c>
      <c r="F2699" s="15">
        <f t="shared" si="128"/>
        <v>7.7847299999999988</v>
      </c>
      <c r="G2699" s="17">
        <f t="shared" si="129"/>
        <v>4.2125230000000007E-2</v>
      </c>
    </row>
    <row r="2700" spans="5:7" x14ac:dyDescent="0.25">
      <c r="E2700" s="16">
        <v>26.98</v>
      </c>
      <c r="F2700" s="15">
        <f t="shared" si="128"/>
        <v>7.7872199999999996</v>
      </c>
      <c r="G2700" s="17">
        <f t="shared" si="129"/>
        <v>4.2107820000000004E-2</v>
      </c>
    </row>
    <row r="2701" spans="5:7" x14ac:dyDescent="0.25">
      <c r="E2701" s="16">
        <v>26.99</v>
      </c>
      <c r="F2701" s="15">
        <f t="shared" si="128"/>
        <v>7.7897099999999995</v>
      </c>
      <c r="G2701" s="17">
        <f t="shared" si="129"/>
        <v>4.2090410000000002E-2</v>
      </c>
    </row>
    <row r="2702" spans="5:7" x14ac:dyDescent="0.25">
      <c r="E2702" s="16">
        <v>27</v>
      </c>
      <c r="F2702" s="15">
        <f t="shared" si="128"/>
        <v>7.7921999999999993</v>
      </c>
      <c r="G2702" s="17">
        <f t="shared" si="129"/>
        <v>4.2072999999999999E-2</v>
      </c>
    </row>
    <row r="2703" spans="5:7" x14ac:dyDescent="0.25">
      <c r="E2703" s="16">
        <v>27.01</v>
      </c>
      <c r="F2703" s="15">
        <f t="shared" si="128"/>
        <v>7.7946900000000001</v>
      </c>
      <c r="G2703" s="17">
        <f t="shared" si="129"/>
        <v>4.2055589999999997E-2</v>
      </c>
    </row>
    <row r="2704" spans="5:7" x14ac:dyDescent="0.25">
      <c r="E2704" s="16">
        <v>27.02</v>
      </c>
      <c r="F2704" s="15">
        <f t="shared" si="128"/>
        <v>7.7971799999999991</v>
      </c>
      <c r="G2704" s="17">
        <f t="shared" si="129"/>
        <v>4.2038180000000001E-2</v>
      </c>
    </row>
    <row r="2705" spans="5:7" x14ac:dyDescent="0.25">
      <c r="E2705" s="16">
        <v>27.03</v>
      </c>
      <c r="F2705" s="15">
        <f t="shared" si="128"/>
        <v>7.7996699999999999</v>
      </c>
      <c r="G2705" s="17">
        <f t="shared" si="129"/>
        <v>4.2020769999999999E-2</v>
      </c>
    </row>
    <row r="2706" spans="5:7" x14ac:dyDescent="0.25">
      <c r="E2706" s="16">
        <v>27.04</v>
      </c>
      <c r="F2706" s="15">
        <f t="shared" si="128"/>
        <v>7.8021599999999989</v>
      </c>
      <c r="G2706" s="17">
        <f t="shared" si="129"/>
        <v>4.2003360000000003E-2</v>
      </c>
    </row>
    <row r="2707" spans="5:7" x14ac:dyDescent="0.25">
      <c r="E2707" s="16">
        <v>27.05</v>
      </c>
      <c r="F2707" s="15">
        <f t="shared" ref="F2707:F2770" si="130">B$38+(B$39-B$38)*(($E2707-$A$38)/($A$39-$A$38))</f>
        <v>7.8046499999999996</v>
      </c>
      <c r="G2707" s="17">
        <f t="shared" ref="G2707:G2770" si="131">C$38+(C$39-C$38)*(($E2707-$A$38)/($A$39-$A$38))</f>
        <v>4.1985950000000001E-2</v>
      </c>
    </row>
    <row r="2708" spans="5:7" x14ac:dyDescent="0.25">
      <c r="E2708" s="16">
        <v>27.06</v>
      </c>
      <c r="F2708" s="15">
        <f t="shared" si="130"/>
        <v>7.8071399999999986</v>
      </c>
      <c r="G2708" s="17">
        <f t="shared" si="131"/>
        <v>4.1968540000000006E-2</v>
      </c>
    </row>
    <row r="2709" spans="5:7" x14ac:dyDescent="0.25">
      <c r="E2709" s="16">
        <v>27.07</v>
      </c>
      <c r="F2709" s="15">
        <f t="shared" si="130"/>
        <v>7.8096299999999994</v>
      </c>
      <c r="G2709" s="17">
        <f t="shared" si="131"/>
        <v>4.1951130000000003E-2</v>
      </c>
    </row>
    <row r="2710" spans="5:7" x14ac:dyDescent="0.25">
      <c r="E2710" s="16">
        <v>27.08</v>
      </c>
      <c r="F2710" s="15">
        <f t="shared" si="130"/>
        <v>7.8121199999999993</v>
      </c>
      <c r="G2710" s="17">
        <f t="shared" si="131"/>
        <v>4.1933720000000008E-2</v>
      </c>
    </row>
    <row r="2711" spans="5:7" x14ac:dyDescent="0.25">
      <c r="E2711" s="16">
        <v>27.09</v>
      </c>
      <c r="F2711" s="15">
        <f t="shared" si="130"/>
        <v>7.8146099999999992</v>
      </c>
      <c r="G2711" s="17">
        <f t="shared" si="131"/>
        <v>4.1916309999999998E-2</v>
      </c>
    </row>
    <row r="2712" spans="5:7" x14ac:dyDescent="0.25">
      <c r="E2712" s="16">
        <v>27.1</v>
      </c>
      <c r="F2712" s="15">
        <f t="shared" si="130"/>
        <v>7.8170999999999999</v>
      </c>
      <c r="G2712" s="17">
        <f t="shared" si="131"/>
        <v>4.1898899999999996E-2</v>
      </c>
    </row>
    <row r="2713" spans="5:7" x14ac:dyDescent="0.25">
      <c r="E2713" s="16">
        <v>27.11</v>
      </c>
      <c r="F2713" s="15">
        <f t="shared" si="130"/>
        <v>7.8195899999999998</v>
      </c>
      <c r="G2713" s="17">
        <f t="shared" si="131"/>
        <v>4.188149E-2</v>
      </c>
    </row>
    <row r="2714" spans="5:7" x14ac:dyDescent="0.25">
      <c r="E2714" s="16">
        <v>27.12</v>
      </c>
      <c r="F2714" s="15">
        <f t="shared" si="130"/>
        <v>7.8220799999999997</v>
      </c>
      <c r="G2714" s="17">
        <f t="shared" si="131"/>
        <v>4.1864079999999998E-2</v>
      </c>
    </row>
    <row r="2715" spans="5:7" x14ac:dyDescent="0.25">
      <c r="E2715" s="16">
        <v>27.13</v>
      </c>
      <c r="F2715" s="15">
        <f t="shared" si="130"/>
        <v>7.8245699999999996</v>
      </c>
      <c r="G2715" s="17">
        <f t="shared" si="131"/>
        <v>4.1846670000000002E-2</v>
      </c>
    </row>
    <row r="2716" spans="5:7" x14ac:dyDescent="0.25">
      <c r="E2716" s="16">
        <v>27.14</v>
      </c>
      <c r="F2716" s="15">
        <f t="shared" si="130"/>
        <v>7.8270599999999995</v>
      </c>
      <c r="G2716" s="17">
        <f t="shared" si="131"/>
        <v>4.182926E-2</v>
      </c>
    </row>
    <row r="2717" spans="5:7" x14ac:dyDescent="0.25">
      <c r="E2717" s="16">
        <v>27.15</v>
      </c>
      <c r="F2717" s="15">
        <f t="shared" si="130"/>
        <v>7.8295499999999993</v>
      </c>
      <c r="G2717" s="17">
        <f t="shared" si="131"/>
        <v>4.1811850000000005E-2</v>
      </c>
    </row>
    <row r="2718" spans="5:7" x14ac:dyDescent="0.25">
      <c r="E2718" s="16">
        <v>27.16</v>
      </c>
      <c r="F2718" s="15">
        <f t="shared" si="130"/>
        <v>7.8320399999999992</v>
      </c>
      <c r="G2718" s="17">
        <f t="shared" si="131"/>
        <v>4.1794440000000002E-2</v>
      </c>
    </row>
    <row r="2719" spans="5:7" x14ac:dyDescent="0.25">
      <c r="E2719" s="16">
        <v>27.17</v>
      </c>
      <c r="F2719" s="15">
        <f t="shared" si="130"/>
        <v>7.83453</v>
      </c>
      <c r="G2719" s="17">
        <f t="shared" si="131"/>
        <v>4.177703E-2</v>
      </c>
    </row>
    <row r="2720" spans="5:7" x14ac:dyDescent="0.25">
      <c r="E2720" s="16">
        <v>27.18</v>
      </c>
      <c r="F2720" s="15">
        <f t="shared" si="130"/>
        <v>7.837019999999999</v>
      </c>
      <c r="G2720" s="17">
        <f t="shared" si="131"/>
        <v>4.1759620000000004E-2</v>
      </c>
    </row>
    <row r="2721" spans="5:7" x14ac:dyDescent="0.25">
      <c r="E2721" s="16">
        <v>27.19</v>
      </c>
      <c r="F2721" s="15">
        <f t="shared" si="130"/>
        <v>7.8395099999999998</v>
      </c>
      <c r="G2721" s="17">
        <f t="shared" si="131"/>
        <v>4.1742210000000002E-2</v>
      </c>
    </row>
    <row r="2722" spans="5:7" x14ac:dyDescent="0.25">
      <c r="E2722" s="16">
        <v>27.2</v>
      </c>
      <c r="F2722" s="15">
        <f t="shared" si="130"/>
        <v>7.8419999999999996</v>
      </c>
      <c r="G2722" s="17">
        <f t="shared" si="131"/>
        <v>4.1724799999999999E-2</v>
      </c>
    </row>
    <row r="2723" spans="5:7" x14ac:dyDescent="0.25">
      <c r="E2723" s="16">
        <v>27.21</v>
      </c>
      <c r="F2723" s="15">
        <f t="shared" si="130"/>
        <v>7.8444899999999995</v>
      </c>
      <c r="G2723" s="17">
        <f t="shared" si="131"/>
        <v>4.1707389999999997E-2</v>
      </c>
    </row>
    <row r="2724" spans="5:7" x14ac:dyDescent="0.25">
      <c r="E2724" s="16">
        <v>27.22</v>
      </c>
      <c r="F2724" s="15">
        <f t="shared" si="130"/>
        <v>7.8469799999999994</v>
      </c>
      <c r="G2724" s="17">
        <f t="shared" si="131"/>
        <v>4.1689980000000001E-2</v>
      </c>
    </row>
    <row r="2725" spans="5:7" x14ac:dyDescent="0.25">
      <c r="E2725" s="16">
        <v>27.23</v>
      </c>
      <c r="F2725" s="15">
        <f t="shared" si="130"/>
        <v>7.8494700000000002</v>
      </c>
      <c r="G2725" s="17">
        <f t="shared" si="131"/>
        <v>4.1672569999999999E-2</v>
      </c>
    </row>
    <row r="2726" spans="5:7" x14ac:dyDescent="0.25">
      <c r="E2726" s="16">
        <v>27.24</v>
      </c>
      <c r="F2726" s="15">
        <f t="shared" si="130"/>
        <v>7.8519599999999992</v>
      </c>
      <c r="G2726" s="17">
        <f t="shared" si="131"/>
        <v>4.1655160000000004E-2</v>
      </c>
    </row>
    <row r="2727" spans="5:7" x14ac:dyDescent="0.25">
      <c r="E2727" s="16">
        <v>27.25</v>
      </c>
      <c r="F2727" s="15">
        <f t="shared" si="130"/>
        <v>7.854449999999999</v>
      </c>
      <c r="G2727" s="17">
        <f t="shared" si="131"/>
        <v>4.1637750000000001E-2</v>
      </c>
    </row>
    <row r="2728" spans="5:7" x14ac:dyDescent="0.25">
      <c r="E2728" s="16">
        <v>27.26</v>
      </c>
      <c r="F2728" s="15">
        <f t="shared" si="130"/>
        <v>7.8569399999999998</v>
      </c>
      <c r="G2728" s="17">
        <f t="shared" si="131"/>
        <v>4.1620339999999999E-2</v>
      </c>
    </row>
    <row r="2729" spans="5:7" x14ac:dyDescent="0.25">
      <c r="E2729" s="16">
        <v>27.27</v>
      </c>
      <c r="F2729" s="15">
        <f t="shared" si="130"/>
        <v>7.8594299999999997</v>
      </c>
      <c r="G2729" s="17">
        <f t="shared" si="131"/>
        <v>4.1602930000000003E-2</v>
      </c>
    </row>
    <row r="2730" spans="5:7" x14ac:dyDescent="0.25">
      <c r="E2730" s="16">
        <v>27.28</v>
      </c>
      <c r="F2730" s="15">
        <f t="shared" si="130"/>
        <v>7.8619199999999996</v>
      </c>
      <c r="G2730" s="17">
        <f t="shared" si="131"/>
        <v>4.1585520000000001E-2</v>
      </c>
    </row>
    <row r="2731" spans="5:7" x14ac:dyDescent="0.25">
      <c r="E2731" s="16">
        <v>27.29</v>
      </c>
      <c r="F2731" s="15">
        <f t="shared" si="130"/>
        <v>7.8644099999999995</v>
      </c>
      <c r="G2731" s="17">
        <f t="shared" si="131"/>
        <v>4.1568110000000005E-2</v>
      </c>
    </row>
    <row r="2732" spans="5:7" x14ac:dyDescent="0.25">
      <c r="E2732" s="16">
        <v>27.3</v>
      </c>
      <c r="F2732" s="15">
        <f t="shared" si="130"/>
        <v>7.8668999999999993</v>
      </c>
      <c r="G2732" s="17">
        <f t="shared" si="131"/>
        <v>4.1550699999999996E-2</v>
      </c>
    </row>
    <row r="2733" spans="5:7" x14ac:dyDescent="0.25">
      <c r="E2733" s="16">
        <v>27.31</v>
      </c>
      <c r="F2733" s="15">
        <f t="shared" si="130"/>
        <v>7.8693899999999992</v>
      </c>
      <c r="G2733" s="17">
        <f t="shared" si="131"/>
        <v>4.153329E-2</v>
      </c>
    </row>
    <row r="2734" spans="5:7" x14ac:dyDescent="0.25">
      <c r="E2734" s="16">
        <v>27.32</v>
      </c>
      <c r="F2734" s="15">
        <f t="shared" si="130"/>
        <v>7.8718799999999991</v>
      </c>
      <c r="G2734" s="17">
        <f t="shared" si="131"/>
        <v>4.1515880000000005E-2</v>
      </c>
    </row>
    <row r="2735" spans="5:7" x14ac:dyDescent="0.25">
      <c r="E2735" s="16">
        <v>27.33</v>
      </c>
      <c r="F2735" s="15">
        <f t="shared" si="130"/>
        <v>7.874369999999999</v>
      </c>
      <c r="G2735" s="17">
        <f t="shared" si="131"/>
        <v>4.1498470000000003E-2</v>
      </c>
    </row>
    <row r="2736" spans="5:7" x14ac:dyDescent="0.25">
      <c r="E2736" s="16">
        <v>27.34</v>
      </c>
      <c r="F2736" s="15">
        <f t="shared" si="130"/>
        <v>7.8768599999999989</v>
      </c>
      <c r="G2736" s="17">
        <f t="shared" si="131"/>
        <v>4.148106E-2</v>
      </c>
    </row>
    <row r="2737" spans="5:7" x14ac:dyDescent="0.25">
      <c r="E2737" s="16">
        <v>27.35</v>
      </c>
      <c r="F2737" s="15">
        <f t="shared" si="130"/>
        <v>7.8793499999999996</v>
      </c>
      <c r="G2737" s="17">
        <f t="shared" si="131"/>
        <v>4.1463649999999998E-2</v>
      </c>
    </row>
    <row r="2738" spans="5:7" x14ac:dyDescent="0.25">
      <c r="E2738" s="16">
        <v>27.36</v>
      </c>
      <c r="F2738" s="15">
        <f t="shared" si="130"/>
        <v>7.8818399999999995</v>
      </c>
      <c r="G2738" s="17">
        <f t="shared" si="131"/>
        <v>4.1446240000000002E-2</v>
      </c>
    </row>
    <row r="2739" spans="5:7" x14ac:dyDescent="0.25">
      <c r="E2739" s="16">
        <v>27.37</v>
      </c>
      <c r="F2739" s="15">
        <f t="shared" si="130"/>
        <v>7.8843299999999994</v>
      </c>
      <c r="G2739" s="17">
        <f t="shared" si="131"/>
        <v>4.142883E-2</v>
      </c>
    </row>
    <row r="2740" spans="5:7" x14ac:dyDescent="0.25">
      <c r="E2740" s="16">
        <v>27.38</v>
      </c>
      <c r="F2740" s="15">
        <f t="shared" si="130"/>
        <v>7.8868199999999993</v>
      </c>
      <c r="G2740" s="17">
        <f t="shared" si="131"/>
        <v>4.1411420000000004E-2</v>
      </c>
    </row>
    <row r="2741" spans="5:7" x14ac:dyDescent="0.25">
      <c r="E2741" s="16">
        <v>27.39</v>
      </c>
      <c r="F2741" s="15">
        <f t="shared" si="130"/>
        <v>7.88931</v>
      </c>
      <c r="G2741" s="17">
        <f t="shared" si="131"/>
        <v>4.1394010000000002E-2</v>
      </c>
    </row>
    <row r="2742" spans="5:7" x14ac:dyDescent="0.25">
      <c r="E2742" s="16">
        <v>27.4</v>
      </c>
      <c r="F2742" s="15">
        <f t="shared" si="130"/>
        <v>7.891799999999999</v>
      </c>
      <c r="G2742" s="17">
        <f t="shared" si="131"/>
        <v>4.1376599999999999E-2</v>
      </c>
    </row>
    <row r="2743" spans="5:7" x14ac:dyDescent="0.25">
      <c r="E2743" s="16">
        <v>27.41</v>
      </c>
      <c r="F2743" s="15">
        <f t="shared" si="130"/>
        <v>7.8942899999999998</v>
      </c>
      <c r="G2743" s="17">
        <f t="shared" si="131"/>
        <v>4.1359190000000004E-2</v>
      </c>
    </row>
    <row r="2744" spans="5:7" x14ac:dyDescent="0.25">
      <c r="E2744" s="16">
        <v>27.42</v>
      </c>
      <c r="F2744" s="15">
        <f t="shared" si="130"/>
        <v>7.8967799999999997</v>
      </c>
      <c r="G2744" s="17">
        <f t="shared" si="131"/>
        <v>4.1341779999999995E-2</v>
      </c>
    </row>
    <row r="2745" spans="5:7" x14ac:dyDescent="0.25">
      <c r="E2745" s="16">
        <v>27.43</v>
      </c>
      <c r="F2745" s="15">
        <f t="shared" si="130"/>
        <v>7.8992699999999996</v>
      </c>
      <c r="G2745" s="17">
        <f t="shared" si="131"/>
        <v>4.1324369999999999E-2</v>
      </c>
    </row>
    <row r="2746" spans="5:7" x14ac:dyDescent="0.25">
      <c r="E2746" s="16">
        <v>27.44</v>
      </c>
      <c r="F2746" s="15">
        <f t="shared" si="130"/>
        <v>7.9017599999999995</v>
      </c>
      <c r="G2746" s="17">
        <f t="shared" si="131"/>
        <v>4.1306960000000004E-2</v>
      </c>
    </row>
    <row r="2747" spans="5:7" x14ac:dyDescent="0.25">
      <c r="E2747" s="16">
        <v>27.45</v>
      </c>
      <c r="F2747" s="15">
        <f t="shared" si="130"/>
        <v>7.9042499999999993</v>
      </c>
      <c r="G2747" s="17">
        <f t="shared" si="131"/>
        <v>4.1289550000000001E-2</v>
      </c>
    </row>
    <row r="2748" spans="5:7" x14ac:dyDescent="0.25">
      <c r="E2748" s="16">
        <v>27.46</v>
      </c>
      <c r="F2748" s="15">
        <f t="shared" si="130"/>
        <v>7.9067399999999992</v>
      </c>
      <c r="G2748" s="17">
        <f t="shared" si="131"/>
        <v>4.1272139999999999E-2</v>
      </c>
    </row>
    <row r="2749" spans="5:7" x14ac:dyDescent="0.25">
      <c r="E2749" s="16">
        <v>27.47</v>
      </c>
      <c r="F2749" s="15">
        <f t="shared" si="130"/>
        <v>7.9092299999999991</v>
      </c>
      <c r="G2749" s="17">
        <f t="shared" si="131"/>
        <v>4.1254730000000003E-2</v>
      </c>
    </row>
    <row r="2750" spans="5:7" x14ac:dyDescent="0.25">
      <c r="E2750" s="16">
        <v>27.48</v>
      </c>
      <c r="F2750" s="15">
        <f t="shared" si="130"/>
        <v>7.911719999999999</v>
      </c>
      <c r="G2750" s="17">
        <f t="shared" si="131"/>
        <v>4.1237320000000001E-2</v>
      </c>
    </row>
    <row r="2751" spans="5:7" x14ac:dyDescent="0.25">
      <c r="E2751" s="16">
        <v>27.49</v>
      </c>
      <c r="F2751" s="15">
        <f t="shared" si="130"/>
        <v>7.9142099999999989</v>
      </c>
      <c r="G2751" s="17">
        <f t="shared" si="131"/>
        <v>4.1219910000000005E-2</v>
      </c>
    </row>
    <row r="2752" spans="5:7" x14ac:dyDescent="0.25">
      <c r="E2752" s="16">
        <v>27.5</v>
      </c>
      <c r="F2752" s="15">
        <f t="shared" si="130"/>
        <v>7.9166999999999996</v>
      </c>
      <c r="G2752" s="17">
        <f t="shared" si="131"/>
        <v>4.1202500000000003E-2</v>
      </c>
    </row>
    <row r="2753" spans="5:7" x14ac:dyDescent="0.25">
      <c r="E2753" s="16">
        <v>27.51</v>
      </c>
      <c r="F2753" s="15">
        <f t="shared" si="130"/>
        <v>7.9191899999999995</v>
      </c>
      <c r="G2753" s="17">
        <f t="shared" si="131"/>
        <v>4.1185090000000001E-2</v>
      </c>
    </row>
    <row r="2754" spans="5:7" x14ac:dyDescent="0.25">
      <c r="E2754" s="16">
        <v>27.52</v>
      </c>
      <c r="F2754" s="15">
        <f t="shared" si="130"/>
        <v>7.9216799999999994</v>
      </c>
      <c r="G2754" s="17">
        <f t="shared" si="131"/>
        <v>4.1167679999999998E-2</v>
      </c>
    </row>
    <row r="2755" spans="5:7" x14ac:dyDescent="0.25">
      <c r="E2755" s="16">
        <v>27.53</v>
      </c>
      <c r="F2755" s="15">
        <f t="shared" si="130"/>
        <v>7.9241700000000002</v>
      </c>
      <c r="G2755" s="17">
        <f t="shared" si="131"/>
        <v>4.1150270000000003E-2</v>
      </c>
    </row>
    <row r="2756" spans="5:7" x14ac:dyDescent="0.25">
      <c r="E2756" s="16">
        <v>27.54</v>
      </c>
      <c r="F2756" s="15">
        <f t="shared" si="130"/>
        <v>7.9266599999999992</v>
      </c>
      <c r="G2756" s="17">
        <f t="shared" si="131"/>
        <v>4.1132860000000007E-2</v>
      </c>
    </row>
    <row r="2757" spans="5:7" x14ac:dyDescent="0.25">
      <c r="E2757" s="16">
        <v>27.55</v>
      </c>
      <c r="F2757" s="15">
        <f t="shared" si="130"/>
        <v>7.9291499999999999</v>
      </c>
      <c r="G2757" s="17">
        <f t="shared" si="131"/>
        <v>4.1115449999999998E-2</v>
      </c>
    </row>
    <row r="2758" spans="5:7" x14ac:dyDescent="0.25">
      <c r="E2758" s="16">
        <v>27.56</v>
      </c>
      <c r="F2758" s="15">
        <f t="shared" si="130"/>
        <v>7.9316399999999989</v>
      </c>
      <c r="G2758" s="17">
        <f t="shared" si="131"/>
        <v>4.1098040000000002E-2</v>
      </c>
    </row>
    <row r="2759" spans="5:7" x14ac:dyDescent="0.25">
      <c r="E2759" s="16">
        <v>27.57</v>
      </c>
      <c r="F2759" s="15">
        <f t="shared" si="130"/>
        <v>7.9341299999999997</v>
      </c>
      <c r="G2759" s="17">
        <f t="shared" si="131"/>
        <v>4.108063E-2</v>
      </c>
    </row>
    <row r="2760" spans="5:7" x14ac:dyDescent="0.25">
      <c r="E2760" s="16">
        <v>27.58</v>
      </c>
      <c r="F2760" s="15">
        <f t="shared" si="130"/>
        <v>7.9366199999999987</v>
      </c>
      <c r="G2760" s="17">
        <f t="shared" si="131"/>
        <v>4.1063220000000004E-2</v>
      </c>
    </row>
    <row r="2761" spans="5:7" x14ac:dyDescent="0.25">
      <c r="E2761" s="16">
        <v>27.59</v>
      </c>
      <c r="F2761" s="15">
        <f t="shared" si="130"/>
        <v>7.9391099999999994</v>
      </c>
      <c r="G2761" s="17">
        <f t="shared" si="131"/>
        <v>4.1045810000000002E-2</v>
      </c>
    </row>
    <row r="2762" spans="5:7" x14ac:dyDescent="0.25">
      <c r="E2762" s="16">
        <v>27.6</v>
      </c>
      <c r="F2762" s="15">
        <f t="shared" si="130"/>
        <v>7.9415999999999993</v>
      </c>
      <c r="G2762" s="17">
        <f t="shared" si="131"/>
        <v>4.10284E-2</v>
      </c>
    </row>
    <row r="2763" spans="5:7" x14ac:dyDescent="0.25">
      <c r="E2763" s="16">
        <v>27.61</v>
      </c>
      <c r="F2763" s="15">
        <f t="shared" si="130"/>
        <v>7.9440899999999992</v>
      </c>
      <c r="G2763" s="17">
        <f t="shared" si="131"/>
        <v>4.1010990000000004E-2</v>
      </c>
    </row>
    <row r="2764" spans="5:7" x14ac:dyDescent="0.25">
      <c r="E2764" s="16">
        <v>27.62</v>
      </c>
      <c r="F2764" s="15">
        <f t="shared" si="130"/>
        <v>7.94658</v>
      </c>
      <c r="G2764" s="17">
        <f t="shared" si="131"/>
        <v>4.0993580000000002E-2</v>
      </c>
    </row>
    <row r="2765" spans="5:7" x14ac:dyDescent="0.25">
      <c r="E2765" s="16">
        <v>27.63</v>
      </c>
      <c r="F2765" s="15">
        <f t="shared" si="130"/>
        <v>7.949069999999999</v>
      </c>
      <c r="G2765" s="17">
        <f t="shared" si="131"/>
        <v>4.0976170000000006E-2</v>
      </c>
    </row>
    <row r="2766" spans="5:7" x14ac:dyDescent="0.25">
      <c r="E2766" s="16">
        <v>27.64</v>
      </c>
      <c r="F2766" s="15">
        <f t="shared" si="130"/>
        <v>7.9515599999999997</v>
      </c>
      <c r="G2766" s="17">
        <f t="shared" si="131"/>
        <v>4.0958759999999997E-2</v>
      </c>
    </row>
    <row r="2767" spans="5:7" x14ac:dyDescent="0.25">
      <c r="E2767" s="16">
        <v>27.65</v>
      </c>
      <c r="F2767" s="15">
        <f t="shared" si="130"/>
        <v>7.9540499999999987</v>
      </c>
      <c r="G2767" s="17">
        <f t="shared" si="131"/>
        <v>4.0941350000000001E-2</v>
      </c>
    </row>
    <row r="2768" spans="5:7" x14ac:dyDescent="0.25">
      <c r="E2768" s="16">
        <v>27.66</v>
      </c>
      <c r="F2768" s="15">
        <f t="shared" si="130"/>
        <v>7.9565399999999995</v>
      </c>
      <c r="G2768" s="17">
        <f t="shared" si="131"/>
        <v>4.0923939999999999E-2</v>
      </c>
    </row>
    <row r="2769" spans="5:7" x14ac:dyDescent="0.25">
      <c r="E2769" s="16">
        <v>27.67</v>
      </c>
      <c r="F2769" s="15">
        <f t="shared" si="130"/>
        <v>7.9590299999999994</v>
      </c>
      <c r="G2769" s="17">
        <f t="shared" si="131"/>
        <v>4.0906529999999997E-2</v>
      </c>
    </row>
    <row r="2770" spans="5:7" x14ac:dyDescent="0.25">
      <c r="E2770" s="16">
        <v>27.68</v>
      </c>
      <c r="F2770" s="15">
        <f t="shared" si="130"/>
        <v>7.9615199999999993</v>
      </c>
      <c r="G2770" s="17">
        <f t="shared" si="131"/>
        <v>4.0889120000000001E-2</v>
      </c>
    </row>
    <row r="2771" spans="5:7" x14ac:dyDescent="0.25">
      <c r="E2771" s="16">
        <v>27.69</v>
      </c>
      <c r="F2771" s="15">
        <f t="shared" ref="F2771:F2834" si="132">B$38+(B$39-B$38)*(($E2771-$A$38)/($A$39-$A$38))</f>
        <v>7.96401</v>
      </c>
      <c r="G2771" s="17">
        <f t="shared" ref="G2771:G2834" si="133">C$38+(C$39-C$38)*(($E2771-$A$38)/($A$39-$A$38))</f>
        <v>4.0871709999999999E-2</v>
      </c>
    </row>
    <row r="2772" spans="5:7" x14ac:dyDescent="0.25">
      <c r="E2772" s="16">
        <v>27.7</v>
      </c>
      <c r="F2772" s="15">
        <f t="shared" si="132"/>
        <v>7.966499999999999</v>
      </c>
      <c r="G2772" s="17">
        <f t="shared" si="133"/>
        <v>4.0854300000000003E-2</v>
      </c>
    </row>
    <row r="2773" spans="5:7" x14ac:dyDescent="0.25">
      <c r="E2773" s="16">
        <v>27.71</v>
      </c>
      <c r="F2773" s="15">
        <f t="shared" si="132"/>
        <v>7.9689899999999998</v>
      </c>
      <c r="G2773" s="17">
        <f t="shared" si="133"/>
        <v>4.0836890000000001E-2</v>
      </c>
    </row>
    <row r="2774" spans="5:7" x14ac:dyDescent="0.25">
      <c r="E2774" s="16">
        <v>27.72</v>
      </c>
      <c r="F2774" s="15">
        <f t="shared" si="132"/>
        <v>7.9714799999999997</v>
      </c>
      <c r="G2774" s="17">
        <f t="shared" si="133"/>
        <v>4.0819480000000005E-2</v>
      </c>
    </row>
    <row r="2775" spans="5:7" x14ac:dyDescent="0.25">
      <c r="E2775" s="16">
        <v>27.73</v>
      </c>
      <c r="F2775" s="15">
        <f t="shared" si="132"/>
        <v>7.9739699999999996</v>
      </c>
      <c r="G2775" s="17">
        <f t="shared" si="133"/>
        <v>4.0802070000000003E-2</v>
      </c>
    </row>
    <row r="2776" spans="5:7" x14ac:dyDescent="0.25">
      <c r="E2776" s="16">
        <v>27.74</v>
      </c>
      <c r="F2776" s="15">
        <f t="shared" si="132"/>
        <v>7.9764599999999994</v>
      </c>
      <c r="G2776" s="17">
        <f t="shared" si="133"/>
        <v>4.0784660000000007E-2</v>
      </c>
    </row>
    <row r="2777" spans="5:7" x14ac:dyDescent="0.25">
      <c r="E2777" s="16">
        <v>27.75</v>
      </c>
      <c r="F2777" s="15">
        <f t="shared" si="132"/>
        <v>7.9789499999999993</v>
      </c>
      <c r="G2777" s="17">
        <f t="shared" si="133"/>
        <v>4.0767250000000005E-2</v>
      </c>
    </row>
    <row r="2778" spans="5:7" x14ac:dyDescent="0.25">
      <c r="E2778" s="16">
        <v>27.76</v>
      </c>
      <c r="F2778" s="15">
        <f t="shared" si="132"/>
        <v>7.9814399999999992</v>
      </c>
      <c r="G2778" s="17">
        <f t="shared" si="133"/>
        <v>4.0749839999999996E-2</v>
      </c>
    </row>
    <row r="2779" spans="5:7" x14ac:dyDescent="0.25">
      <c r="E2779" s="16">
        <v>27.77</v>
      </c>
      <c r="F2779" s="15">
        <f t="shared" si="132"/>
        <v>7.9839299999999991</v>
      </c>
      <c r="G2779" s="17">
        <f t="shared" si="133"/>
        <v>4.073243E-2</v>
      </c>
    </row>
    <row r="2780" spans="5:7" x14ac:dyDescent="0.25">
      <c r="E2780" s="16">
        <v>27.78</v>
      </c>
      <c r="F2780" s="15">
        <f t="shared" si="132"/>
        <v>7.9864199999999999</v>
      </c>
      <c r="G2780" s="17">
        <f t="shared" si="133"/>
        <v>4.0715019999999998E-2</v>
      </c>
    </row>
    <row r="2781" spans="5:7" x14ac:dyDescent="0.25">
      <c r="E2781" s="16">
        <v>27.79</v>
      </c>
      <c r="F2781" s="15">
        <f t="shared" si="132"/>
        <v>7.9889099999999988</v>
      </c>
      <c r="G2781" s="17">
        <f t="shared" si="133"/>
        <v>4.0697610000000002E-2</v>
      </c>
    </row>
    <row r="2782" spans="5:7" x14ac:dyDescent="0.25">
      <c r="E2782" s="16">
        <v>27.8</v>
      </c>
      <c r="F2782" s="15">
        <f t="shared" si="132"/>
        <v>7.9913999999999996</v>
      </c>
      <c r="G2782" s="17">
        <f t="shared" si="133"/>
        <v>4.06802E-2</v>
      </c>
    </row>
    <row r="2783" spans="5:7" x14ac:dyDescent="0.25">
      <c r="E2783" s="16">
        <v>27.81</v>
      </c>
      <c r="F2783" s="15">
        <f t="shared" si="132"/>
        <v>7.9938899999999995</v>
      </c>
      <c r="G2783" s="17">
        <f t="shared" si="133"/>
        <v>4.0662790000000004E-2</v>
      </c>
    </row>
    <row r="2784" spans="5:7" x14ac:dyDescent="0.25">
      <c r="E2784" s="16">
        <v>27.82</v>
      </c>
      <c r="F2784" s="15">
        <f t="shared" si="132"/>
        <v>7.9963799999999994</v>
      </c>
      <c r="G2784" s="17">
        <f t="shared" si="133"/>
        <v>4.0645380000000002E-2</v>
      </c>
    </row>
    <row r="2785" spans="5:7" x14ac:dyDescent="0.25">
      <c r="E2785" s="16">
        <v>27.83</v>
      </c>
      <c r="F2785" s="15">
        <f t="shared" si="132"/>
        <v>7.9988699999999984</v>
      </c>
      <c r="G2785" s="17">
        <f t="shared" si="133"/>
        <v>4.0627970000000006E-2</v>
      </c>
    </row>
    <row r="2786" spans="5:7" x14ac:dyDescent="0.25">
      <c r="E2786" s="16">
        <v>27.84</v>
      </c>
      <c r="F2786" s="15">
        <f t="shared" si="132"/>
        <v>8.00136</v>
      </c>
      <c r="G2786" s="17">
        <f t="shared" si="133"/>
        <v>4.0610560000000004E-2</v>
      </c>
    </row>
    <row r="2787" spans="5:7" x14ac:dyDescent="0.25">
      <c r="E2787" s="16">
        <v>27.85</v>
      </c>
      <c r="F2787" s="15">
        <f t="shared" si="132"/>
        <v>8.0038499999999999</v>
      </c>
      <c r="G2787" s="17">
        <f t="shared" si="133"/>
        <v>4.0593149999999995E-2</v>
      </c>
    </row>
    <row r="2788" spans="5:7" x14ac:dyDescent="0.25">
      <c r="E2788" s="16">
        <v>27.86</v>
      </c>
      <c r="F2788" s="15">
        <f t="shared" si="132"/>
        <v>8.0063399999999998</v>
      </c>
      <c r="G2788" s="17">
        <f t="shared" si="133"/>
        <v>4.0575739999999999E-2</v>
      </c>
    </row>
    <row r="2789" spans="5:7" x14ac:dyDescent="0.25">
      <c r="E2789" s="16">
        <v>27.87</v>
      </c>
      <c r="F2789" s="15">
        <f t="shared" si="132"/>
        <v>8.0088299999999997</v>
      </c>
      <c r="G2789" s="17">
        <f t="shared" si="133"/>
        <v>4.0558329999999997E-2</v>
      </c>
    </row>
    <row r="2790" spans="5:7" x14ac:dyDescent="0.25">
      <c r="E2790" s="16">
        <v>27.88</v>
      </c>
      <c r="F2790" s="15">
        <f t="shared" si="132"/>
        <v>8.0113199999999996</v>
      </c>
      <c r="G2790" s="17">
        <f t="shared" si="133"/>
        <v>4.0540920000000001E-2</v>
      </c>
    </row>
    <row r="2791" spans="5:7" x14ac:dyDescent="0.25">
      <c r="E2791" s="16">
        <v>27.89</v>
      </c>
      <c r="F2791" s="15">
        <f t="shared" si="132"/>
        <v>8.0138099999999994</v>
      </c>
      <c r="G2791" s="17">
        <f t="shared" si="133"/>
        <v>4.0523509999999999E-2</v>
      </c>
    </row>
    <row r="2792" spans="5:7" x14ac:dyDescent="0.25">
      <c r="E2792" s="16">
        <v>27.9</v>
      </c>
      <c r="F2792" s="15">
        <f t="shared" si="132"/>
        <v>8.0162999999999993</v>
      </c>
      <c r="G2792" s="17">
        <f t="shared" si="133"/>
        <v>4.0506100000000003E-2</v>
      </c>
    </row>
    <row r="2793" spans="5:7" x14ac:dyDescent="0.25">
      <c r="E2793" s="16">
        <v>27.91</v>
      </c>
      <c r="F2793" s="15">
        <f t="shared" si="132"/>
        <v>8.0187899999999992</v>
      </c>
      <c r="G2793" s="17">
        <f t="shared" si="133"/>
        <v>4.0488690000000001E-2</v>
      </c>
    </row>
    <row r="2794" spans="5:7" x14ac:dyDescent="0.25">
      <c r="E2794" s="16">
        <v>27.92</v>
      </c>
      <c r="F2794" s="15">
        <f t="shared" si="132"/>
        <v>8.0212799999999991</v>
      </c>
      <c r="G2794" s="17">
        <f t="shared" si="133"/>
        <v>4.0471279999999998E-2</v>
      </c>
    </row>
    <row r="2795" spans="5:7" x14ac:dyDescent="0.25">
      <c r="E2795" s="16">
        <v>27.93</v>
      </c>
      <c r="F2795" s="15">
        <f t="shared" si="132"/>
        <v>8.023769999999999</v>
      </c>
      <c r="G2795" s="17">
        <f t="shared" si="133"/>
        <v>4.0453870000000003E-2</v>
      </c>
    </row>
    <row r="2796" spans="5:7" x14ac:dyDescent="0.25">
      <c r="E2796" s="16">
        <v>27.94</v>
      </c>
      <c r="F2796" s="15">
        <f t="shared" si="132"/>
        <v>8.0262600000000006</v>
      </c>
      <c r="G2796" s="17">
        <f t="shared" si="133"/>
        <v>4.043646E-2</v>
      </c>
    </row>
    <row r="2797" spans="5:7" x14ac:dyDescent="0.25">
      <c r="E2797" s="16">
        <v>27.95</v>
      </c>
      <c r="F2797" s="15">
        <f t="shared" si="132"/>
        <v>8.0287499999999987</v>
      </c>
      <c r="G2797" s="17">
        <f t="shared" si="133"/>
        <v>4.0419050000000005E-2</v>
      </c>
    </row>
    <row r="2798" spans="5:7" x14ac:dyDescent="0.25">
      <c r="E2798" s="16">
        <v>27.96</v>
      </c>
      <c r="F2798" s="15">
        <f t="shared" si="132"/>
        <v>8.0312400000000004</v>
      </c>
      <c r="G2798" s="17">
        <f t="shared" si="133"/>
        <v>4.0401640000000003E-2</v>
      </c>
    </row>
    <row r="2799" spans="5:7" x14ac:dyDescent="0.25">
      <c r="E2799" s="16">
        <v>27.97</v>
      </c>
      <c r="F2799" s="15">
        <f t="shared" si="132"/>
        <v>8.0337299999999985</v>
      </c>
      <c r="G2799" s="17">
        <f t="shared" si="133"/>
        <v>4.038423E-2</v>
      </c>
    </row>
    <row r="2800" spans="5:7" x14ac:dyDescent="0.25">
      <c r="E2800" s="16">
        <v>27.98</v>
      </c>
      <c r="F2800" s="15">
        <f t="shared" si="132"/>
        <v>8.0362200000000001</v>
      </c>
      <c r="G2800" s="17">
        <f t="shared" si="133"/>
        <v>4.0366819999999998E-2</v>
      </c>
    </row>
    <row r="2801" spans="5:7" x14ac:dyDescent="0.25">
      <c r="E2801" s="16">
        <v>27.99</v>
      </c>
      <c r="F2801" s="15">
        <f t="shared" si="132"/>
        <v>8.0387099999999982</v>
      </c>
      <c r="G2801" s="17">
        <f t="shared" si="133"/>
        <v>4.0349410000000002E-2</v>
      </c>
    </row>
    <row r="2802" spans="5:7" x14ac:dyDescent="0.25">
      <c r="E2802" s="16">
        <v>28</v>
      </c>
      <c r="F2802" s="15">
        <f t="shared" si="132"/>
        <v>8.0411999999999999</v>
      </c>
      <c r="G2802" s="17">
        <f t="shared" si="133"/>
        <v>4.0332E-2</v>
      </c>
    </row>
    <row r="2803" spans="5:7" x14ac:dyDescent="0.25">
      <c r="E2803" s="16">
        <v>28.01</v>
      </c>
      <c r="F2803" s="15">
        <f t="shared" si="132"/>
        <v>8.0436899999999998</v>
      </c>
      <c r="G2803" s="17">
        <f t="shared" si="133"/>
        <v>4.0314589999999997E-2</v>
      </c>
    </row>
    <row r="2804" spans="5:7" x14ac:dyDescent="0.25">
      <c r="E2804" s="16">
        <v>28.02</v>
      </c>
      <c r="F2804" s="15">
        <f t="shared" si="132"/>
        <v>8.0461799999999997</v>
      </c>
      <c r="G2804" s="17">
        <f t="shared" si="133"/>
        <v>4.0297180000000002E-2</v>
      </c>
    </row>
    <row r="2805" spans="5:7" x14ac:dyDescent="0.25">
      <c r="E2805" s="16">
        <v>28.03</v>
      </c>
      <c r="F2805" s="15">
        <f t="shared" si="132"/>
        <v>8.0486699999999995</v>
      </c>
      <c r="G2805" s="17">
        <f t="shared" si="133"/>
        <v>4.0279769999999999E-2</v>
      </c>
    </row>
    <row r="2806" spans="5:7" x14ac:dyDescent="0.25">
      <c r="E2806" s="16">
        <v>28.04</v>
      </c>
      <c r="F2806" s="15">
        <f t="shared" si="132"/>
        <v>8.0511599999999994</v>
      </c>
      <c r="G2806" s="17">
        <f t="shared" si="133"/>
        <v>4.0262360000000004E-2</v>
      </c>
    </row>
    <row r="2807" spans="5:7" x14ac:dyDescent="0.25">
      <c r="E2807" s="16">
        <v>28.05</v>
      </c>
      <c r="F2807" s="15">
        <f t="shared" si="132"/>
        <v>8.0536499999999993</v>
      </c>
      <c r="G2807" s="17">
        <f t="shared" si="133"/>
        <v>4.0244950000000002E-2</v>
      </c>
    </row>
    <row r="2808" spans="5:7" x14ac:dyDescent="0.25">
      <c r="E2808" s="16">
        <v>28.06</v>
      </c>
      <c r="F2808" s="15">
        <f t="shared" si="132"/>
        <v>8.0561399999999992</v>
      </c>
      <c r="G2808" s="17">
        <f t="shared" si="133"/>
        <v>4.0227540000000006E-2</v>
      </c>
    </row>
    <row r="2809" spans="5:7" x14ac:dyDescent="0.25">
      <c r="E2809" s="16">
        <v>28.07</v>
      </c>
      <c r="F2809" s="15">
        <f t="shared" si="132"/>
        <v>8.0586299999999991</v>
      </c>
      <c r="G2809" s="17">
        <f t="shared" si="133"/>
        <v>4.0210129999999997E-2</v>
      </c>
    </row>
    <row r="2810" spans="5:7" x14ac:dyDescent="0.25">
      <c r="E2810" s="16">
        <v>28.08</v>
      </c>
      <c r="F2810" s="15">
        <f t="shared" si="132"/>
        <v>8.061119999999999</v>
      </c>
      <c r="G2810" s="17">
        <f t="shared" si="133"/>
        <v>4.0192720000000001E-2</v>
      </c>
    </row>
    <row r="2811" spans="5:7" x14ac:dyDescent="0.25">
      <c r="E2811" s="16">
        <v>28.09</v>
      </c>
      <c r="F2811" s="15">
        <f t="shared" si="132"/>
        <v>8.0636099999999988</v>
      </c>
      <c r="G2811" s="17">
        <f t="shared" si="133"/>
        <v>4.0175310000000006E-2</v>
      </c>
    </row>
    <row r="2812" spans="5:7" x14ac:dyDescent="0.25">
      <c r="E2812" s="16">
        <v>28.1</v>
      </c>
      <c r="F2812" s="15">
        <f t="shared" si="132"/>
        <v>8.0660999999999987</v>
      </c>
      <c r="G2812" s="17">
        <f t="shared" si="133"/>
        <v>4.0157899999999996E-2</v>
      </c>
    </row>
    <row r="2813" spans="5:7" x14ac:dyDescent="0.25">
      <c r="E2813" s="16">
        <v>28.11</v>
      </c>
      <c r="F2813" s="15">
        <f t="shared" si="132"/>
        <v>8.0685899999999986</v>
      </c>
      <c r="G2813" s="17">
        <f t="shared" si="133"/>
        <v>4.0140490000000001E-2</v>
      </c>
    </row>
    <row r="2814" spans="5:7" x14ac:dyDescent="0.25">
      <c r="E2814" s="16">
        <v>28.12</v>
      </c>
      <c r="F2814" s="15">
        <f t="shared" si="132"/>
        <v>8.0710799999999985</v>
      </c>
      <c r="G2814" s="17">
        <f t="shared" si="133"/>
        <v>4.0123079999999998E-2</v>
      </c>
    </row>
    <row r="2815" spans="5:7" x14ac:dyDescent="0.25">
      <c r="E2815" s="16">
        <v>28.13</v>
      </c>
      <c r="F2815" s="15">
        <f t="shared" si="132"/>
        <v>8.0735700000000001</v>
      </c>
      <c r="G2815" s="17">
        <f t="shared" si="133"/>
        <v>4.0105670000000003E-2</v>
      </c>
    </row>
    <row r="2816" spans="5:7" x14ac:dyDescent="0.25">
      <c r="E2816" s="16">
        <v>28.14</v>
      </c>
      <c r="F2816" s="15">
        <f t="shared" si="132"/>
        <v>8.07606</v>
      </c>
      <c r="G2816" s="17">
        <f t="shared" si="133"/>
        <v>4.0088260000000001E-2</v>
      </c>
    </row>
    <row r="2817" spans="5:7" x14ac:dyDescent="0.25">
      <c r="E2817" s="16">
        <v>28.15</v>
      </c>
      <c r="F2817" s="15">
        <f t="shared" si="132"/>
        <v>8.0785499999999999</v>
      </c>
      <c r="G2817" s="17">
        <f t="shared" si="133"/>
        <v>4.0070850000000005E-2</v>
      </c>
    </row>
    <row r="2818" spans="5:7" x14ac:dyDescent="0.25">
      <c r="E2818" s="16">
        <v>28.16</v>
      </c>
      <c r="F2818" s="15">
        <f t="shared" si="132"/>
        <v>8.0810399999999998</v>
      </c>
      <c r="G2818" s="17">
        <f t="shared" si="133"/>
        <v>4.0053440000000003E-2</v>
      </c>
    </row>
    <row r="2819" spans="5:7" x14ac:dyDescent="0.25">
      <c r="E2819" s="16">
        <v>28.17</v>
      </c>
      <c r="F2819" s="15">
        <f t="shared" si="132"/>
        <v>8.0835299999999997</v>
      </c>
      <c r="G2819" s="17">
        <f t="shared" si="133"/>
        <v>4.003603E-2</v>
      </c>
    </row>
    <row r="2820" spans="5:7" x14ac:dyDescent="0.25">
      <c r="E2820" s="16">
        <v>28.18</v>
      </c>
      <c r="F2820" s="15">
        <f t="shared" si="132"/>
        <v>8.0860199999999995</v>
      </c>
      <c r="G2820" s="17">
        <f t="shared" si="133"/>
        <v>4.0018620000000005E-2</v>
      </c>
    </row>
    <row r="2821" spans="5:7" x14ac:dyDescent="0.25">
      <c r="E2821" s="16">
        <v>28.19</v>
      </c>
      <c r="F2821" s="15">
        <f t="shared" si="132"/>
        <v>8.0885099999999994</v>
      </c>
      <c r="G2821" s="17">
        <f t="shared" si="133"/>
        <v>4.0001209999999995E-2</v>
      </c>
    </row>
    <row r="2822" spans="5:7" x14ac:dyDescent="0.25">
      <c r="E2822" s="16">
        <v>28.2</v>
      </c>
      <c r="F2822" s="15">
        <f t="shared" si="132"/>
        <v>8.0909999999999993</v>
      </c>
      <c r="G2822" s="17">
        <f t="shared" si="133"/>
        <v>3.99838E-2</v>
      </c>
    </row>
    <row r="2823" spans="5:7" x14ac:dyDescent="0.25">
      <c r="E2823" s="16">
        <v>28.21</v>
      </c>
      <c r="F2823" s="15">
        <f t="shared" si="132"/>
        <v>8.0934899999999992</v>
      </c>
      <c r="G2823" s="17">
        <f t="shared" si="133"/>
        <v>3.9966389999999997E-2</v>
      </c>
    </row>
    <row r="2824" spans="5:7" x14ac:dyDescent="0.25">
      <c r="E2824" s="16">
        <v>28.22</v>
      </c>
      <c r="F2824" s="15">
        <f t="shared" si="132"/>
        <v>8.0959799999999991</v>
      </c>
      <c r="G2824" s="17">
        <f t="shared" si="133"/>
        <v>3.9948980000000002E-2</v>
      </c>
    </row>
    <row r="2825" spans="5:7" x14ac:dyDescent="0.25">
      <c r="E2825" s="16">
        <v>28.23</v>
      </c>
      <c r="F2825" s="15">
        <f t="shared" si="132"/>
        <v>8.0984699999999989</v>
      </c>
      <c r="G2825" s="17">
        <f t="shared" si="133"/>
        <v>3.993157E-2</v>
      </c>
    </row>
    <row r="2826" spans="5:7" x14ac:dyDescent="0.25">
      <c r="E2826" s="16">
        <v>28.24</v>
      </c>
      <c r="F2826" s="15">
        <f t="shared" si="132"/>
        <v>8.1009599999999988</v>
      </c>
      <c r="G2826" s="17">
        <f t="shared" si="133"/>
        <v>3.9914160000000004E-2</v>
      </c>
    </row>
    <row r="2827" spans="5:7" x14ac:dyDescent="0.25">
      <c r="E2827" s="16">
        <v>28.25</v>
      </c>
      <c r="F2827" s="15">
        <f t="shared" si="132"/>
        <v>8.1034499999999987</v>
      </c>
      <c r="G2827" s="17">
        <f t="shared" si="133"/>
        <v>3.9896750000000002E-2</v>
      </c>
    </row>
    <row r="2828" spans="5:7" x14ac:dyDescent="0.25">
      <c r="E2828" s="16">
        <v>28.26</v>
      </c>
      <c r="F2828" s="15">
        <f t="shared" si="132"/>
        <v>8.1059400000000004</v>
      </c>
      <c r="G2828" s="17">
        <f t="shared" si="133"/>
        <v>3.9879339999999999E-2</v>
      </c>
    </row>
    <row r="2829" spans="5:7" x14ac:dyDescent="0.25">
      <c r="E2829" s="16">
        <v>28.27</v>
      </c>
      <c r="F2829" s="15">
        <f t="shared" si="132"/>
        <v>8.1084299999999985</v>
      </c>
      <c r="G2829" s="17">
        <f t="shared" si="133"/>
        <v>3.9861930000000004E-2</v>
      </c>
    </row>
    <row r="2830" spans="5:7" x14ac:dyDescent="0.25">
      <c r="E2830" s="16">
        <v>28.28</v>
      </c>
      <c r="F2830" s="15">
        <f t="shared" si="132"/>
        <v>8.1109200000000001</v>
      </c>
      <c r="G2830" s="17">
        <f t="shared" si="133"/>
        <v>3.9844520000000001E-2</v>
      </c>
    </row>
    <row r="2831" spans="5:7" x14ac:dyDescent="0.25">
      <c r="E2831" s="16">
        <v>28.29</v>
      </c>
      <c r="F2831" s="15">
        <f t="shared" si="132"/>
        <v>8.1134099999999982</v>
      </c>
      <c r="G2831" s="17">
        <f t="shared" si="133"/>
        <v>3.9827109999999999E-2</v>
      </c>
    </row>
    <row r="2832" spans="5:7" x14ac:dyDescent="0.25">
      <c r="E2832" s="16">
        <v>28.3</v>
      </c>
      <c r="F2832" s="15">
        <f t="shared" si="132"/>
        <v>8.1158999999999999</v>
      </c>
      <c r="G2832" s="17">
        <f t="shared" si="133"/>
        <v>3.9809700000000003E-2</v>
      </c>
    </row>
    <row r="2833" spans="5:7" x14ac:dyDescent="0.25">
      <c r="E2833" s="16">
        <v>28.31</v>
      </c>
      <c r="F2833" s="15">
        <f t="shared" si="132"/>
        <v>8.118389999999998</v>
      </c>
      <c r="G2833" s="17">
        <f t="shared" si="133"/>
        <v>3.9792290000000008E-2</v>
      </c>
    </row>
    <row r="2834" spans="5:7" x14ac:dyDescent="0.25">
      <c r="E2834" s="16">
        <v>28.32</v>
      </c>
      <c r="F2834" s="15">
        <f t="shared" si="132"/>
        <v>8.1208799999999997</v>
      </c>
      <c r="G2834" s="17">
        <f t="shared" si="133"/>
        <v>3.9774879999999999E-2</v>
      </c>
    </row>
    <row r="2835" spans="5:7" x14ac:dyDescent="0.25">
      <c r="E2835" s="16">
        <v>28.33</v>
      </c>
      <c r="F2835" s="15">
        <f t="shared" ref="F2835:F2898" si="134">B$38+(B$39-B$38)*(($E2835-$A$38)/($A$39-$A$38))</f>
        <v>8.1233699999999995</v>
      </c>
      <c r="G2835" s="17">
        <f t="shared" ref="G2835:G2898" si="135">C$38+(C$39-C$38)*(($E2835-$A$38)/($A$39-$A$38))</f>
        <v>3.9757470000000003E-2</v>
      </c>
    </row>
    <row r="2836" spans="5:7" x14ac:dyDescent="0.25">
      <c r="E2836" s="16">
        <v>28.34</v>
      </c>
      <c r="F2836" s="15">
        <f t="shared" si="134"/>
        <v>8.1258599999999994</v>
      </c>
      <c r="G2836" s="17">
        <f t="shared" si="135"/>
        <v>3.9740060000000001E-2</v>
      </c>
    </row>
    <row r="2837" spans="5:7" x14ac:dyDescent="0.25">
      <c r="E2837" s="16">
        <v>28.35</v>
      </c>
      <c r="F2837" s="15">
        <f t="shared" si="134"/>
        <v>8.1283499999999993</v>
      </c>
      <c r="G2837" s="17">
        <f t="shared" si="135"/>
        <v>3.9722649999999998E-2</v>
      </c>
    </row>
    <row r="2838" spans="5:7" x14ac:dyDescent="0.25">
      <c r="E2838" s="16">
        <v>28.36</v>
      </c>
      <c r="F2838" s="15">
        <f t="shared" si="134"/>
        <v>8.1308399999999992</v>
      </c>
      <c r="G2838" s="17">
        <f t="shared" si="135"/>
        <v>3.9705240000000003E-2</v>
      </c>
    </row>
    <row r="2839" spans="5:7" x14ac:dyDescent="0.25">
      <c r="E2839" s="16">
        <v>28.37</v>
      </c>
      <c r="F2839" s="15">
        <f t="shared" si="134"/>
        <v>8.1333299999999991</v>
      </c>
      <c r="G2839" s="17">
        <f t="shared" si="135"/>
        <v>3.968783E-2</v>
      </c>
    </row>
    <row r="2840" spans="5:7" x14ac:dyDescent="0.25">
      <c r="E2840" s="16">
        <v>28.38</v>
      </c>
      <c r="F2840" s="15">
        <f t="shared" si="134"/>
        <v>8.1358199999999989</v>
      </c>
      <c r="G2840" s="17">
        <f t="shared" si="135"/>
        <v>3.9670420000000005E-2</v>
      </c>
    </row>
    <row r="2841" spans="5:7" x14ac:dyDescent="0.25">
      <c r="E2841" s="16">
        <v>28.39</v>
      </c>
      <c r="F2841" s="15">
        <f t="shared" si="134"/>
        <v>8.1383100000000006</v>
      </c>
      <c r="G2841" s="17">
        <f t="shared" si="135"/>
        <v>3.9653010000000002E-2</v>
      </c>
    </row>
    <row r="2842" spans="5:7" x14ac:dyDescent="0.25">
      <c r="E2842" s="16">
        <v>28.4</v>
      </c>
      <c r="F2842" s="15">
        <f t="shared" si="134"/>
        <v>8.1407999999999987</v>
      </c>
      <c r="G2842" s="17">
        <f t="shared" si="135"/>
        <v>3.9635600000000007E-2</v>
      </c>
    </row>
    <row r="2843" spans="5:7" x14ac:dyDescent="0.25">
      <c r="E2843" s="16">
        <v>28.41</v>
      </c>
      <c r="F2843" s="15">
        <f t="shared" si="134"/>
        <v>8.1432900000000004</v>
      </c>
      <c r="G2843" s="17">
        <f t="shared" si="135"/>
        <v>3.9618189999999998E-2</v>
      </c>
    </row>
    <row r="2844" spans="5:7" x14ac:dyDescent="0.25">
      <c r="E2844" s="16">
        <v>28.42</v>
      </c>
      <c r="F2844" s="15">
        <f t="shared" si="134"/>
        <v>8.1457800000000002</v>
      </c>
      <c r="G2844" s="17">
        <f t="shared" si="135"/>
        <v>3.9600779999999995E-2</v>
      </c>
    </row>
    <row r="2845" spans="5:7" x14ac:dyDescent="0.25">
      <c r="E2845" s="16">
        <v>28.43</v>
      </c>
      <c r="F2845" s="15">
        <f t="shared" si="134"/>
        <v>8.1482700000000001</v>
      </c>
      <c r="G2845" s="17">
        <f t="shared" si="135"/>
        <v>3.958337E-2</v>
      </c>
    </row>
    <row r="2846" spans="5:7" x14ac:dyDescent="0.25">
      <c r="E2846" s="16">
        <v>28.44</v>
      </c>
      <c r="F2846" s="15">
        <f t="shared" si="134"/>
        <v>8.15076</v>
      </c>
      <c r="G2846" s="17">
        <f t="shared" si="135"/>
        <v>3.9565959999999997E-2</v>
      </c>
    </row>
    <row r="2847" spans="5:7" x14ac:dyDescent="0.25">
      <c r="E2847" s="16">
        <v>28.45</v>
      </c>
      <c r="F2847" s="15">
        <f t="shared" si="134"/>
        <v>8.1532499999999999</v>
      </c>
      <c r="G2847" s="17">
        <f t="shared" si="135"/>
        <v>3.9548550000000002E-2</v>
      </c>
    </row>
    <row r="2848" spans="5:7" x14ac:dyDescent="0.25">
      <c r="E2848" s="16">
        <v>28.46</v>
      </c>
      <c r="F2848" s="15">
        <f t="shared" si="134"/>
        <v>8.1557399999999998</v>
      </c>
      <c r="G2848" s="17">
        <f t="shared" si="135"/>
        <v>3.9531139999999999E-2</v>
      </c>
    </row>
    <row r="2849" spans="5:7" x14ac:dyDescent="0.25">
      <c r="E2849" s="16">
        <v>28.47</v>
      </c>
      <c r="F2849" s="15">
        <f t="shared" si="134"/>
        <v>8.1582299999999996</v>
      </c>
      <c r="G2849" s="17">
        <f t="shared" si="135"/>
        <v>3.9513730000000004E-2</v>
      </c>
    </row>
    <row r="2850" spans="5:7" x14ac:dyDescent="0.25">
      <c r="E2850" s="16">
        <v>28.48</v>
      </c>
      <c r="F2850" s="15">
        <f t="shared" si="134"/>
        <v>8.1607199999999995</v>
      </c>
      <c r="G2850" s="17">
        <f t="shared" si="135"/>
        <v>3.9496320000000001E-2</v>
      </c>
    </row>
    <row r="2851" spans="5:7" x14ac:dyDescent="0.25">
      <c r="E2851" s="16">
        <v>28.49</v>
      </c>
      <c r="F2851" s="15">
        <f t="shared" si="134"/>
        <v>8.1632099999999994</v>
      </c>
      <c r="G2851" s="17">
        <f t="shared" si="135"/>
        <v>3.9478910000000006E-2</v>
      </c>
    </row>
    <row r="2852" spans="5:7" x14ac:dyDescent="0.25">
      <c r="E2852" s="16">
        <v>28.5</v>
      </c>
      <c r="F2852" s="15">
        <f t="shared" si="134"/>
        <v>8.1656999999999993</v>
      </c>
      <c r="G2852" s="17">
        <f t="shared" si="135"/>
        <v>3.9461500000000004E-2</v>
      </c>
    </row>
    <row r="2853" spans="5:7" x14ac:dyDescent="0.25">
      <c r="E2853" s="16">
        <v>28.51</v>
      </c>
      <c r="F2853" s="15">
        <f t="shared" si="134"/>
        <v>8.1681899999999992</v>
      </c>
      <c r="G2853" s="17">
        <f t="shared" si="135"/>
        <v>3.9444090000000001E-2</v>
      </c>
    </row>
    <row r="2854" spans="5:7" x14ac:dyDescent="0.25">
      <c r="E2854" s="16">
        <v>28.52</v>
      </c>
      <c r="F2854" s="15">
        <f t="shared" si="134"/>
        <v>8.1706799999999991</v>
      </c>
      <c r="G2854" s="17">
        <f t="shared" si="135"/>
        <v>3.9426680000000006E-2</v>
      </c>
    </row>
    <row r="2855" spans="5:7" x14ac:dyDescent="0.25">
      <c r="E2855" s="16">
        <v>28.53</v>
      </c>
      <c r="F2855" s="15">
        <f t="shared" si="134"/>
        <v>8.1731699999999989</v>
      </c>
      <c r="G2855" s="17">
        <f t="shared" si="135"/>
        <v>3.9409269999999996E-2</v>
      </c>
    </row>
    <row r="2856" spans="5:7" x14ac:dyDescent="0.25">
      <c r="E2856" s="16">
        <v>28.54</v>
      </c>
      <c r="F2856" s="15">
        <f t="shared" si="134"/>
        <v>8.1756599999999988</v>
      </c>
      <c r="G2856" s="17">
        <f t="shared" si="135"/>
        <v>3.9391860000000001E-2</v>
      </c>
    </row>
    <row r="2857" spans="5:7" x14ac:dyDescent="0.25">
      <c r="E2857" s="16">
        <v>28.55</v>
      </c>
      <c r="F2857" s="15">
        <f t="shared" si="134"/>
        <v>8.1781499999999987</v>
      </c>
      <c r="G2857" s="17">
        <f t="shared" si="135"/>
        <v>3.9374449999999998E-2</v>
      </c>
    </row>
    <row r="2858" spans="5:7" x14ac:dyDescent="0.25">
      <c r="E2858" s="16">
        <v>28.56</v>
      </c>
      <c r="F2858" s="15">
        <f t="shared" si="134"/>
        <v>8.1806399999999986</v>
      </c>
      <c r="G2858" s="17">
        <f t="shared" si="135"/>
        <v>3.9357040000000003E-2</v>
      </c>
    </row>
    <row r="2859" spans="5:7" x14ac:dyDescent="0.25">
      <c r="E2859" s="16">
        <v>28.57</v>
      </c>
      <c r="F2859" s="15">
        <f t="shared" si="134"/>
        <v>8.1831299999999985</v>
      </c>
      <c r="G2859" s="17">
        <f t="shared" si="135"/>
        <v>3.933963E-2</v>
      </c>
    </row>
    <row r="2860" spans="5:7" x14ac:dyDescent="0.25">
      <c r="E2860" s="16">
        <v>28.58</v>
      </c>
      <c r="F2860" s="15">
        <f t="shared" si="134"/>
        <v>8.1856200000000001</v>
      </c>
      <c r="G2860" s="17">
        <f t="shared" si="135"/>
        <v>3.9322220000000005E-2</v>
      </c>
    </row>
    <row r="2861" spans="5:7" x14ac:dyDescent="0.25">
      <c r="E2861" s="16">
        <v>28.59</v>
      </c>
      <c r="F2861" s="15">
        <f t="shared" si="134"/>
        <v>8.1881099999999982</v>
      </c>
      <c r="G2861" s="17">
        <f t="shared" si="135"/>
        <v>3.9304810000000003E-2</v>
      </c>
    </row>
    <row r="2862" spans="5:7" x14ac:dyDescent="0.25">
      <c r="E2862" s="16">
        <v>28.6</v>
      </c>
      <c r="F2862" s="15">
        <f t="shared" si="134"/>
        <v>8.1905999999999999</v>
      </c>
      <c r="G2862" s="17">
        <f t="shared" si="135"/>
        <v>3.92874E-2</v>
      </c>
    </row>
    <row r="2863" spans="5:7" x14ac:dyDescent="0.25">
      <c r="E2863" s="16">
        <v>28.61</v>
      </c>
      <c r="F2863" s="15">
        <f t="shared" si="134"/>
        <v>8.1930899999999998</v>
      </c>
      <c r="G2863" s="17">
        <f t="shared" si="135"/>
        <v>3.9269990000000005E-2</v>
      </c>
    </row>
    <row r="2864" spans="5:7" x14ac:dyDescent="0.25">
      <c r="E2864" s="16">
        <v>28.62</v>
      </c>
      <c r="F2864" s="15">
        <f t="shared" si="134"/>
        <v>8.1955799999999996</v>
      </c>
      <c r="G2864" s="17">
        <f t="shared" si="135"/>
        <v>3.9252579999999995E-2</v>
      </c>
    </row>
    <row r="2865" spans="5:7" x14ac:dyDescent="0.25">
      <c r="E2865" s="16">
        <v>28.63</v>
      </c>
      <c r="F2865" s="15">
        <f t="shared" si="134"/>
        <v>8.1980699999999995</v>
      </c>
      <c r="G2865" s="17">
        <f t="shared" si="135"/>
        <v>3.923517E-2</v>
      </c>
    </row>
    <row r="2866" spans="5:7" x14ac:dyDescent="0.25">
      <c r="E2866" s="16">
        <v>28.64</v>
      </c>
      <c r="F2866" s="15">
        <f t="shared" si="134"/>
        <v>8.2005599999999994</v>
      </c>
      <c r="G2866" s="17">
        <f t="shared" si="135"/>
        <v>3.9217759999999997E-2</v>
      </c>
    </row>
    <row r="2867" spans="5:7" x14ac:dyDescent="0.25">
      <c r="E2867" s="16">
        <v>28.65</v>
      </c>
      <c r="F2867" s="15">
        <f t="shared" si="134"/>
        <v>8.2030499999999993</v>
      </c>
      <c r="G2867" s="17">
        <f t="shared" si="135"/>
        <v>3.9200350000000002E-2</v>
      </c>
    </row>
    <row r="2868" spans="5:7" x14ac:dyDescent="0.25">
      <c r="E2868" s="16">
        <v>28.66</v>
      </c>
      <c r="F2868" s="15">
        <f t="shared" si="134"/>
        <v>8.2055399999999992</v>
      </c>
      <c r="G2868" s="17">
        <f t="shared" si="135"/>
        <v>3.9182939999999999E-2</v>
      </c>
    </row>
    <row r="2869" spans="5:7" x14ac:dyDescent="0.25">
      <c r="E2869" s="16">
        <v>28.67</v>
      </c>
      <c r="F2869" s="15">
        <f t="shared" si="134"/>
        <v>8.2080300000000008</v>
      </c>
      <c r="G2869" s="17">
        <f t="shared" si="135"/>
        <v>3.9165529999999997E-2</v>
      </c>
    </row>
    <row r="2870" spans="5:7" x14ac:dyDescent="0.25">
      <c r="E2870" s="16">
        <v>28.68</v>
      </c>
      <c r="F2870" s="15">
        <f t="shared" si="134"/>
        <v>8.2105199999999989</v>
      </c>
      <c r="G2870" s="17">
        <f t="shared" si="135"/>
        <v>3.9148120000000002E-2</v>
      </c>
    </row>
    <row r="2871" spans="5:7" x14ac:dyDescent="0.25">
      <c r="E2871" s="16">
        <v>28.69</v>
      </c>
      <c r="F2871" s="15">
        <f t="shared" si="134"/>
        <v>8.2130100000000006</v>
      </c>
      <c r="G2871" s="17">
        <f t="shared" si="135"/>
        <v>3.9130709999999999E-2</v>
      </c>
    </row>
    <row r="2872" spans="5:7" x14ac:dyDescent="0.25">
      <c r="E2872" s="16">
        <v>28.7</v>
      </c>
      <c r="F2872" s="15">
        <f t="shared" si="134"/>
        <v>8.2154999999999987</v>
      </c>
      <c r="G2872" s="17">
        <f t="shared" si="135"/>
        <v>3.9113300000000004E-2</v>
      </c>
    </row>
    <row r="2873" spans="5:7" x14ac:dyDescent="0.25">
      <c r="E2873" s="16">
        <v>28.71</v>
      </c>
      <c r="F2873" s="15">
        <f t="shared" si="134"/>
        <v>8.2179900000000004</v>
      </c>
      <c r="G2873" s="17">
        <f t="shared" si="135"/>
        <v>3.9095890000000001E-2</v>
      </c>
    </row>
    <row r="2874" spans="5:7" x14ac:dyDescent="0.25">
      <c r="E2874" s="16">
        <v>28.72</v>
      </c>
      <c r="F2874" s="15">
        <f t="shared" si="134"/>
        <v>8.2204799999999985</v>
      </c>
      <c r="G2874" s="17">
        <f t="shared" si="135"/>
        <v>3.9078479999999999E-2</v>
      </c>
    </row>
    <row r="2875" spans="5:7" x14ac:dyDescent="0.25">
      <c r="E2875" s="16">
        <v>28.73</v>
      </c>
      <c r="F2875" s="15">
        <f t="shared" si="134"/>
        <v>8.2229700000000001</v>
      </c>
      <c r="G2875" s="17">
        <f t="shared" si="135"/>
        <v>3.9061070000000003E-2</v>
      </c>
    </row>
    <row r="2876" spans="5:7" x14ac:dyDescent="0.25">
      <c r="E2876" s="16">
        <v>28.74</v>
      </c>
      <c r="F2876" s="15">
        <f t="shared" si="134"/>
        <v>8.2254599999999982</v>
      </c>
      <c r="G2876" s="17">
        <f t="shared" si="135"/>
        <v>3.9043660000000001E-2</v>
      </c>
    </row>
    <row r="2877" spans="5:7" x14ac:dyDescent="0.25">
      <c r="E2877" s="16">
        <v>28.75</v>
      </c>
      <c r="F2877" s="15">
        <f t="shared" si="134"/>
        <v>8.2279499999999999</v>
      </c>
      <c r="G2877" s="17">
        <f t="shared" si="135"/>
        <v>3.9026249999999998E-2</v>
      </c>
    </row>
    <row r="2878" spans="5:7" x14ac:dyDescent="0.25">
      <c r="E2878" s="16">
        <v>28.76</v>
      </c>
      <c r="F2878" s="15">
        <f t="shared" si="134"/>
        <v>8.2304399999999998</v>
      </c>
      <c r="G2878" s="17">
        <f t="shared" si="135"/>
        <v>3.9008840000000003E-2</v>
      </c>
    </row>
    <row r="2879" spans="5:7" x14ac:dyDescent="0.25">
      <c r="E2879" s="16">
        <v>28.77</v>
      </c>
      <c r="F2879" s="15">
        <f t="shared" si="134"/>
        <v>8.2329299999999996</v>
      </c>
      <c r="G2879" s="17">
        <f t="shared" si="135"/>
        <v>3.8991430000000001E-2</v>
      </c>
    </row>
    <row r="2880" spans="5:7" x14ac:dyDescent="0.25">
      <c r="E2880" s="16">
        <v>28.78</v>
      </c>
      <c r="F2880" s="15">
        <f t="shared" si="134"/>
        <v>8.2354199999999995</v>
      </c>
      <c r="G2880" s="17">
        <f t="shared" si="135"/>
        <v>3.8974019999999998E-2</v>
      </c>
    </row>
    <row r="2881" spans="5:7" x14ac:dyDescent="0.25">
      <c r="E2881" s="16">
        <v>28.79</v>
      </c>
      <c r="F2881" s="15">
        <f t="shared" si="134"/>
        <v>8.2379099999999994</v>
      </c>
      <c r="G2881" s="17">
        <f t="shared" si="135"/>
        <v>3.8956610000000003E-2</v>
      </c>
    </row>
    <row r="2882" spans="5:7" x14ac:dyDescent="0.25">
      <c r="E2882" s="16">
        <v>28.8</v>
      </c>
      <c r="F2882" s="15">
        <f t="shared" si="134"/>
        <v>8.2403999999999993</v>
      </c>
      <c r="G2882" s="17">
        <f t="shared" si="135"/>
        <v>3.89392E-2</v>
      </c>
    </row>
    <row r="2883" spans="5:7" x14ac:dyDescent="0.25">
      <c r="E2883" s="16">
        <v>28.81</v>
      </c>
      <c r="F2883" s="15">
        <f t="shared" si="134"/>
        <v>8.2428899999999992</v>
      </c>
      <c r="G2883" s="17">
        <f t="shared" si="135"/>
        <v>3.8921790000000005E-2</v>
      </c>
    </row>
    <row r="2884" spans="5:7" x14ac:dyDescent="0.25">
      <c r="E2884" s="16">
        <v>28.82</v>
      </c>
      <c r="F2884" s="15">
        <f t="shared" si="134"/>
        <v>8.245379999999999</v>
      </c>
      <c r="G2884" s="17">
        <f t="shared" si="135"/>
        <v>3.8904380000000002E-2</v>
      </c>
    </row>
    <row r="2885" spans="5:7" x14ac:dyDescent="0.25">
      <c r="E2885" s="16">
        <v>28.83</v>
      </c>
      <c r="F2885" s="15">
        <f t="shared" si="134"/>
        <v>8.2478699999999989</v>
      </c>
      <c r="G2885" s="17">
        <f t="shared" si="135"/>
        <v>3.8886970000000007E-2</v>
      </c>
    </row>
    <row r="2886" spans="5:7" x14ac:dyDescent="0.25">
      <c r="E2886" s="16">
        <v>28.84</v>
      </c>
      <c r="F2886" s="15">
        <f t="shared" si="134"/>
        <v>8.2503599999999988</v>
      </c>
      <c r="G2886" s="17">
        <f t="shared" si="135"/>
        <v>3.8869559999999997E-2</v>
      </c>
    </row>
    <row r="2887" spans="5:7" x14ac:dyDescent="0.25">
      <c r="E2887" s="16">
        <v>28.85</v>
      </c>
      <c r="F2887" s="15">
        <f t="shared" si="134"/>
        <v>8.2528499999999987</v>
      </c>
      <c r="G2887" s="17">
        <f t="shared" si="135"/>
        <v>3.8852150000000002E-2</v>
      </c>
    </row>
    <row r="2888" spans="5:7" x14ac:dyDescent="0.25">
      <c r="E2888" s="16">
        <v>28.86</v>
      </c>
      <c r="F2888" s="15">
        <f t="shared" si="134"/>
        <v>8.2553399999999986</v>
      </c>
      <c r="G2888" s="17">
        <f t="shared" si="135"/>
        <v>3.8834740000000006E-2</v>
      </c>
    </row>
    <row r="2889" spans="5:7" x14ac:dyDescent="0.25">
      <c r="E2889" s="16">
        <v>28.87</v>
      </c>
      <c r="F2889" s="15">
        <f t="shared" si="134"/>
        <v>8.2578300000000002</v>
      </c>
      <c r="G2889" s="17">
        <f t="shared" si="135"/>
        <v>3.8817329999999997E-2</v>
      </c>
    </row>
    <row r="2890" spans="5:7" x14ac:dyDescent="0.25">
      <c r="E2890" s="16">
        <v>28.88</v>
      </c>
      <c r="F2890" s="15">
        <f t="shared" si="134"/>
        <v>8.2603200000000001</v>
      </c>
      <c r="G2890" s="17">
        <f t="shared" si="135"/>
        <v>3.8799920000000002E-2</v>
      </c>
    </row>
    <row r="2891" spans="5:7" x14ac:dyDescent="0.25">
      <c r="E2891" s="16">
        <v>28.89</v>
      </c>
      <c r="F2891" s="15">
        <f t="shared" si="134"/>
        <v>8.26281</v>
      </c>
      <c r="G2891" s="17">
        <f t="shared" si="135"/>
        <v>3.8782509999999999E-2</v>
      </c>
    </row>
    <row r="2892" spans="5:7" x14ac:dyDescent="0.25">
      <c r="E2892" s="16">
        <v>28.9</v>
      </c>
      <c r="F2892" s="15">
        <f t="shared" si="134"/>
        <v>8.2652999999999999</v>
      </c>
      <c r="G2892" s="17">
        <f t="shared" si="135"/>
        <v>3.8765100000000004E-2</v>
      </c>
    </row>
    <row r="2893" spans="5:7" x14ac:dyDescent="0.25">
      <c r="E2893" s="16">
        <v>28.91</v>
      </c>
      <c r="F2893" s="15">
        <f t="shared" si="134"/>
        <v>8.2677899999999998</v>
      </c>
      <c r="G2893" s="17">
        <f t="shared" si="135"/>
        <v>3.8747690000000001E-2</v>
      </c>
    </row>
    <row r="2894" spans="5:7" x14ac:dyDescent="0.25">
      <c r="E2894" s="16">
        <v>28.92</v>
      </c>
      <c r="F2894" s="15">
        <f t="shared" si="134"/>
        <v>8.2702799999999996</v>
      </c>
      <c r="G2894" s="17">
        <f t="shared" si="135"/>
        <v>3.8730279999999999E-2</v>
      </c>
    </row>
    <row r="2895" spans="5:7" x14ac:dyDescent="0.25">
      <c r="E2895" s="16">
        <v>28.93</v>
      </c>
      <c r="F2895" s="15">
        <f t="shared" si="134"/>
        <v>8.2727699999999995</v>
      </c>
      <c r="G2895" s="17">
        <f t="shared" si="135"/>
        <v>3.8712869999999996E-2</v>
      </c>
    </row>
    <row r="2896" spans="5:7" x14ac:dyDescent="0.25">
      <c r="E2896" s="16">
        <v>28.94</v>
      </c>
      <c r="F2896" s="15">
        <f t="shared" si="134"/>
        <v>8.2752599999999994</v>
      </c>
      <c r="G2896" s="17">
        <f t="shared" si="135"/>
        <v>3.8695460000000001E-2</v>
      </c>
    </row>
    <row r="2897" spans="5:7" x14ac:dyDescent="0.25">
      <c r="E2897" s="16">
        <v>28.95</v>
      </c>
      <c r="F2897" s="15">
        <f t="shared" si="134"/>
        <v>8.2777499999999993</v>
      </c>
      <c r="G2897" s="17">
        <f t="shared" si="135"/>
        <v>3.8678050000000005E-2</v>
      </c>
    </row>
    <row r="2898" spans="5:7" x14ac:dyDescent="0.25">
      <c r="E2898" s="16">
        <v>28.96</v>
      </c>
      <c r="F2898" s="15">
        <f t="shared" si="134"/>
        <v>8.2802399999999992</v>
      </c>
      <c r="G2898" s="17">
        <f t="shared" si="135"/>
        <v>3.8660639999999996E-2</v>
      </c>
    </row>
    <row r="2899" spans="5:7" x14ac:dyDescent="0.25">
      <c r="E2899" s="16">
        <v>28.97</v>
      </c>
      <c r="F2899" s="15">
        <f t="shared" ref="F2899:F2962" si="136">B$38+(B$39-B$38)*(($E2899-$A$38)/($A$39-$A$38))</f>
        <v>8.282729999999999</v>
      </c>
      <c r="G2899" s="17">
        <f t="shared" ref="G2899:G2962" si="137">C$38+(C$39-C$38)*(($E2899-$A$38)/($A$39-$A$38))</f>
        <v>3.8643230000000001E-2</v>
      </c>
    </row>
    <row r="2900" spans="5:7" x14ac:dyDescent="0.25">
      <c r="E2900" s="16">
        <v>28.98</v>
      </c>
      <c r="F2900" s="15">
        <f t="shared" si="136"/>
        <v>8.2852199999999989</v>
      </c>
      <c r="G2900" s="17">
        <f t="shared" si="137"/>
        <v>3.8625820000000005E-2</v>
      </c>
    </row>
    <row r="2901" spans="5:7" x14ac:dyDescent="0.25">
      <c r="E2901" s="16">
        <v>28.99</v>
      </c>
      <c r="F2901" s="15">
        <f t="shared" si="136"/>
        <v>8.2877099999999988</v>
      </c>
      <c r="G2901" s="17">
        <f t="shared" si="137"/>
        <v>3.860841000000001E-2</v>
      </c>
    </row>
    <row r="2902" spans="5:7" x14ac:dyDescent="0.25">
      <c r="E2902" s="16">
        <v>29</v>
      </c>
      <c r="F2902" s="15">
        <f t="shared" si="136"/>
        <v>8.2901999999999987</v>
      </c>
      <c r="G2902" s="17">
        <f t="shared" si="137"/>
        <v>3.8591E-2</v>
      </c>
    </row>
    <row r="2903" spans="5:7" x14ac:dyDescent="0.25">
      <c r="E2903" s="16">
        <v>29.01</v>
      </c>
      <c r="F2903" s="15">
        <f t="shared" si="136"/>
        <v>8.2926900000000003</v>
      </c>
      <c r="G2903" s="17">
        <f t="shared" si="137"/>
        <v>3.8573589999999998E-2</v>
      </c>
    </row>
    <row r="2904" spans="5:7" x14ac:dyDescent="0.25">
      <c r="E2904" s="16">
        <v>29.02</v>
      </c>
      <c r="F2904" s="15">
        <f t="shared" si="136"/>
        <v>8.2951799999999984</v>
      </c>
      <c r="G2904" s="17">
        <f t="shared" si="137"/>
        <v>3.8556180000000002E-2</v>
      </c>
    </row>
    <row r="2905" spans="5:7" x14ac:dyDescent="0.25">
      <c r="E2905" s="16">
        <v>29.03</v>
      </c>
      <c r="F2905" s="15">
        <f t="shared" si="136"/>
        <v>8.2976700000000001</v>
      </c>
      <c r="G2905" s="17">
        <f t="shared" si="137"/>
        <v>3.853877E-2</v>
      </c>
    </row>
    <row r="2906" spans="5:7" x14ac:dyDescent="0.25">
      <c r="E2906" s="16">
        <v>29.04</v>
      </c>
      <c r="F2906" s="15">
        <f t="shared" si="136"/>
        <v>8.3001599999999982</v>
      </c>
      <c r="G2906" s="17">
        <f t="shared" si="137"/>
        <v>3.8521360000000004E-2</v>
      </c>
    </row>
    <row r="2907" spans="5:7" x14ac:dyDescent="0.25">
      <c r="E2907" s="16">
        <v>29.05</v>
      </c>
      <c r="F2907" s="15">
        <f t="shared" si="136"/>
        <v>8.3026499999999999</v>
      </c>
      <c r="G2907" s="17">
        <f t="shared" si="137"/>
        <v>3.8503950000000002E-2</v>
      </c>
    </row>
    <row r="2908" spans="5:7" x14ac:dyDescent="0.25">
      <c r="E2908" s="16">
        <v>29.06</v>
      </c>
      <c r="F2908" s="15">
        <f t="shared" si="136"/>
        <v>8.3051399999999997</v>
      </c>
      <c r="G2908" s="17">
        <f t="shared" si="137"/>
        <v>3.848654E-2</v>
      </c>
    </row>
    <row r="2909" spans="5:7" x14ac:dyDescent="0.25">
      <c r="E2909" s="16">
        <v>29.07</v>
      </c>
      <c r="F2909" s="15">
        <f t="shared" si="136"/>
        <v>8.3076299999999996</v>
      </c>
      <c r="G2909" s="17">
        <f t="shared" si="137"/>
        <v>3.8469130000000004E-2</v>
      </c>
    </row>
    <row r="2910" spans="5:7" x14ac:dyDescent="0.25">
      <c r="E2910" s="16">
        <v>29.08</v>
      </c>
      <c r="F2910" s="15">
        <f t="shared" si="136"/>
        <v>8.3101199999999977</v>
      </c>
      <c r="G2910" s="17">
        <f t="shared" si="137"/>
        <v>3.8451720000000009E-2</v>
      </c>
    </row>
    <row r="2911" spans="5:7" x14ac:dyDescent="0.25">
      <c r="E2911" s="16">
        <v>29.09</v>
      </c>
      <c r="F2911" s="15">
        <f t="shared" si="136"/>
        <v>8.3126099999999994</v>
      </c>
      <c r="G2911" s="17">
        <f t="shared" si="137"/>
        <v>3.8434309999999999E-2</v>
      </c>
    </row>
    <row r="2912" spans="5:7" x14ac:dyDescent="0.25">
      <c r="E2912" s="16">
        <v>29.1</v>
      </c>
      <c r="F2912" s="15">
        <f t="shared" si="136"/>
        <v>8.3150999999999993</v>
      </c>
      <c r="G2912" s="17">
        <f t="shared" si="137"/>
        <v>3.8416899999999997E-2</v>
      </c>
    </row>
    <row r="2913" spans="5:7" x14ac:dyDescent="0.25">
      <c r="E2913" s="16">
        <v>29.11</v>
      </c>
      <c r="F2913" s="15">
        <f t="shared" si="136"/>
        <v>8.3175899999999992</v>
      </c>
      <c r="G2913" s="17">
        <f t="shared" si="137"/>
        <v>3.8399490000000001E-2</v>
      </c>
    </row>
    <row r="2914" spans="5:7" x14ac:dyDescent="0.25">
      <c r="E2914" s="16">
        <v>29.12</v>
      </c>
      <c r="F2914" s="15">
        <f t="shared" si="136"/>
        <v>8.320079999999999</v>
      </c>
      <c r="G2914" s="17">
        <f t="shared" si="137"/>
        <v>3.8382079999999999E-2</v>
      </c>
    </row>
    <row r="2915" spans="5:7" x14ac:dyDescent="0.25">
      <c r="E2915" s="16">
        <v>29.13</v>
      </c>
      <c r="F2915" s="15">
        <f t="shared" si="136"/>
        <v>8.3225699999999989</v>
      </c>
      <c r="G2915" s="17">
        <f t="shared" si="137"/>
        <v>3.8364670000000003E-2</v>
      </c>
    </row>
    <row r="2916" spans="5:7" x14ac:dyDescent="0.25">
      <c r="E2916" s="16">
        <v>29.14</v>
      </c>
      <c r="F2916" s="15">
        <f t="shared" si="136"/>
        <v>8.3250599999999988</v>
      </c>
      <c r="G2916" s="17">
        <f t="shared" si="137"/>
        <v>3.8347260000000001E-2</v>
      </c>
    </row>
    <row r="2917" spans="5:7" x14ac:dyDescent="0.25">
      <c r="E2917" s="16">
        <v>29.15</v>
      </c>
      <c r="F2917" s="15">
        <f t="shared" si="136"/>
        <v>8.3275499999999987</v>
      </c>
      <c r="G2917" s="17">
        <f t="shared" si="137"/>
        <v>3.8329850000000006E-2</v>
      </c>
    </row>
    <row r="2918" spans="5:7" x14ac:dyDescent="0.25">
      <c r="E2918" s="16">
        <v>29.16</v>
      </c>
      <c r="F2918" s="15">
        <f t="shared" si="136"/>
        <v>8.3300400000000003</v>
      </c>
      <c r="G2918" s="17">
        <f t="shared" si="137"/>
        <v>3.8312440000000003E-2</v>
      </c>
    </row>
    <row r="2919" spans="5:7" x14ac:dyDescent="0.25">
      <c r="E2919" s="16">
        <v>29.17</v>
      </c>
      <c r="F2919" s="15">
        <f t="shared" si="136"/>
        <v>8.3325300000000002</v>
      </c>
      <c r="G2919" s="17">
        <f t="shared" si="137"/>
        <v>3.8295029999999994E-2</v>
      </c>
    </row>
    <row r="2920" spans="5:7" x14ac:dyDescent="0.25">
      <c r="E2920" s="16">
        <v>29.18</v>
      </c>
      <c r="F2920" s="15">
        <f t="shared" si="136"/>
        <v>8.3350200000000001</v>
      </c>
      <c r="G2920" s="17">
        <f t="shared" si="137"/>
        <v>3.8277619999999998E-2</v>
      </c>
    </row>
    <row r="2921" spans="5:7" x14ac:dyDescent="0.25">
      <c r="E2921" s="16">
        <v>29.19</v>
      </c>
      <c r="F2921" s="15">
        <f t="shared" si="136"/>
        <v>8.33751</v>
      </c>
      <c r="G2921" s="17">
        <f t="shared" si="137"/>
        <v>3.8260210000000003E-2</v>
      </c>
    </row>
    <row r="2922" spans="5:7" x14ac:dyDescent="0.25">
      <c r="E2922" s="16">
        <v>29.2</v>
      </c>
      <c r="F2922" s="15">
        <f t="shared" si="136"/>
        <v>8.34</v>
      </c>
      <c r="G2922" s="17">
        <f t="shared" si="137"/>
        <v>3.8242800000000007E-2</v>
      </c>
    </row>
    <row r="2923" spans="5:7" x14ac:dyDescent="0.25">
      <c r="E2923" s="16">
        <v>29.21</v>
      </c>
      <c r="F2923" s="15">
        <f t="shared" si="136"/>
        <v>8.3424899999999997</v>
      </c>
      <c r="G2923" s="17">
        <f t="shared" si="137"/>
        <v>3.8225389999999998E-2</v>
      </c>
    </row>
    <row r="2924" spans="5:7" x14ac:dyDescent="0.25">
      <c r="E2924" s="16">
        <v>29.22</v>
      </c>
      <c r="F2924" s="15">
        <f t="shared" si="136"/>
        <v>8.3449799999999996</v>
      </c>
      <c r="G2924" s="17">
        <f t="shared" si="137"/>
        <v>3.8207980000000002E-2</v>
      </c>
    </row>
    <row r="2925" spans="5:7" x14ac:dyDescent="0.25">
      <c r="E2925" s="16">
        <v>29.23</v>
      </c>
      <c r="F2925" s="15">
        <f t="shared" si="136"/>
        <v>8.3474699999999995</v>
      </c>
      <c r="G2925" s="17">
        <f t="shared" si="137"/>
        <v>3.819057E-2</v>
      </c>
    </row>
    <row r="2926" spans="5:7" x14ac:dyDescent="0.25">
      <c r="E2926" s="16">
        <v>29.24</v>
      </c>
      <c r="F2926" s="15">
        <f t="shared" si="136"/>
        <v>8.3499599999999994</v>
      </c>
      <c r="G2926" s="17">
        <f t="shared" si="137"/>
        <v>3.8173160000000005E-2</v>
      </c>
    </row>
    <row r="2927" spans="5:7" x14ac:dyDescent="0.25">
      <c r="E2927" s="16">
        <v>29.25</v>
      </c>
      <c r="F2927" s="15">
        <f t="shared" si="136"/>
        <v>8.3524499999999993</v>
      </c>
      <c r="G2927" s="17">
        <f t="shared" si="137"/>
        <v>3.8155750000000002E-2</v>
      </c>
    </row>
    <row r="2928" spans="5:7" x14ac:dyDescent="0.25">
      <c r="E2928" s="16">
        <v>29.26</v>
      </c>
      <c r="F2928" s="15">
        <f t="shared" si="136"/>
        <v>8.3549399999999991</v>
      </c>
      <c r="G2928" s="17">
        <f t="shared" si="137"/>
        <v>3.813834E-2</v>
      </c>
    </row>
    <row r="2929" spans="5:7" x14ac:dyDescent="0.25">
      <c r="E2929" s="16">
        <v>29.27</v>
      </c>
      <c r="F2929" s="15">
        <f t="shared" si="136"/>
        <v>8.357429999999999</v>
      </c>
      <c r="G2929" s="17">
        <f t="shared" si="137"/>
        <v>3.8120929999999997E-2</v>
      </c>
    </row>
    <row r="2930" spans="5:7" x14ac:dyDescent="0.25">
      <c r="E2930" s="16">
        <v>29.28</v>
      </c>
      <c r="F2930" s="15">
        <f t="shared" si="136"/>
        <v>8.3599199999999989</v>
      </c>
      <c r="G2930" s="17">
        <f t="shared" si="137"/>
        <v>3.8103520000000002E-2</v>
      </c>
    </row>
    <row r="2931" spans="5:7" x14ac:dyDescent="0.25">
      <c r="E2931" s="16">
        <v>29.29</v>
      </c>
      <c r="F2931" s="15">
        <f t="shared" si="136"/>
        <v>8.3624099999999988</v>
      </c>
      <c r="G2931" s="17">
        <f t="shared" si="137"/>
        <v>3.8086110000000006E-2</v>
      </c>
    </row>
    <row r="2932" spans="5:7" x14ac:dyDescent="0.25">
      <c r="E2932" s="16">
        <v>29.3</v>
      </c>
      <c r="F2932" s="15">
        <f t="shared" si="136"/>
        <v>8.3648999999999987</v>
      </c>
      <c r="G2932" s="17">
        <f t="shared" si="137"/>
        <v>3.8068699999999997E-2</v>
      </c>
    </row>
    <row r="2933" spans="5:7" x14ac:dyDescent="0.25">
      <c r="E2933" s="16">
        <v>29.31</v>
      </c>
      <c r="F2933" s="15">
        <f t="shared" si="136"/>
        <v>8.3673899999999986</v>
      </c>
      <c r="G2933" s="17">
        <f t="shared" si="137"/>
        <v>3.8051290000000002E-2</v>
      </c>
    </row>
    <row r="2934" spans="5:7" x14ac:dyDescent="0.25">
      <c r="E2934" s="16">
        <v>29.32</v>
      </c>
      <c r="F2934" s="15">
        <f t="shared" si="136"/>
        <v>8.3698799999999984</v>
      </c>
      <c r="G2934" s="17">
        <f t="shared" si="137"/>
        <v>3.8033879999999999E-2</v>
      </c>
    </row>
    <row r="2935" spans="5:7" x14ac:dyDescent="0.25">
      <c r="E2935" s="16">
        <v>29.33</v>
      </c>
      <c r="F2935" s="15">
        <f t="shared" si="136"/>
        <v>8.3723699999999983</v>
      </c>
      <c r="G2935" s="17">
        <f t="shared" si="137"/>
        <v>3.8016470000000004E-2</v>
      </c>
    </row>
    <row r="2936" spans="5:7" x14ac:dyDescent="0.25">
      <c r="E2936" s="16">
        <v>29.34</v>
      </c>
      <c r="F2936" s="15">
        <f t="shared" si="136"/>
        <v>8.3748599999999982</v>
      </c>
      <c r="G2936" s="17">
        <f t="shared" si="137"/>
        <v>3.7999060000000001E-2</v>
      </c>
    </row>
    <row r="2937" spans="5:7" x14ac:dyDescent="0.25">
      <c r="E2937" s="16">
        <v>29.35</v>
      </c>
      <c r="F2937" s="15">
        <f t="shared" si="136"/>
        <v>8.3773499999999999</v>
      </c>
      <c r="G2937" s="17">
        <f t="shared" si="137"/>
        <v>3.7981649999999999E-2</v>
      </c>
    </row>
    <row r="2938" spans="5:7" x14ac:dyDescent="0.25">
      <c r="E2938" s="16">
        <v>29.36</v>
      </c>
      <c r="F2938" s="15">
        <f t="shared" si="136"/>
        <v>8.3798399999999997</v>
      </c>
      <c r="G2938" s="17">
        <f t="shared" si="137"/>
        <v>3.7964240000000003E-2</v>
      </c>
    </row>
    <row r="2939" spans="5:7" x14ac:dyDescent="0.25">
      <c r="E2939" s="16">
        <v>29.37</v>
      </c>
      <c r="F2939" s="15">
        <f t="shared" si="136"/>
        <v>8.3823299999999996</v>
      </c>
      <c r="G2939" s="17">
        <f t="shared" si="137"/>
        <v>3.7946830000000001E-2</v>
      </c>
    </row>
    <row r="2940" spans="5:7" x14ac:dyDescent="0.25">
      <c r="E2940" s="16">
        <v>29.38</v>
      </c>
      <c r="F2940" s="15">
        <f t="shared" si="136"/>
        <v>8.3848199999999995</v>
      </c>
      <c r="G2940" s="17">
        <f t="shared" si="137"/>
        <v>3.7929420000000005E-2</v>
      </c>
    </row>
    <row r="2941" spans="5:7" x14ac:dyDescent="0.25">
      <c r="E2941" s="16">
        <v>29.39</v>
      </c>
      <c r="F2941" s="15">
        <f t="shared" si="136"/>
        <v>8.3873099999999994</v>
      </c>
      <c r="G2941" s="17">
        <f t="shared" si="137"/>
        <v>3.7912009999999996E-2</v>
      </c>
    </row>
    <row r="2942" spans="5:7" x14ac:dyDescent="0.25">
      <c r="E2942" s="16">
        <v>29.4</v>
      </c>
      <c r="F2942" s="15">
        <f t="shared" si="136"/>
        <v>8.3897999999999993</v>
      </c>
      <c r="G2942" s="17">
        <f t="shared" si="137"/>
        <v>3.7894600000000001E-2</v>
      </c>
    </row>
    <row r="2943" spans="5:7" x14ac:dyDescent="0.25">
      <c r="E2943" s="16">
        <v>29.41</v>
      </c>
      <c r="F2943" s="15">
        <f t="shared" si="136"/>
        <v>8.3922899999999991</v>
      </c>
      <c r="G2943" s="17">
        <f t="shared" si="137"/>
        <v>3.7877190000000005E-2</v>
      </c>
    </row>
    <row r="2944" spans="5:7" x14ac:dyDescent="0.25">
      <c r="E2944" s="16">
        <v>29.42</v>
      </c>
      <c r="F2944" s="15">
        <f t="shared" si="136"/>
        <v>8.3947800000000008</v>
      </c>
      <c r="G2944" s="17">
        <f t="shared" si="137"/>
        <v>3.7859779999999996E-2</v>
      </c>
    </row>
    <row r="2945" spans="5:7" x14ac:dyDescent="0.25">
      <c r="E2945" s="16">
        <v>29.43</v>
      </c>
      <c r="F2945" s="15">
        <f t="shared" si="136"/>
        <v>8.3972699999999989</v>
      </c>
      <c r="G2945" s="17">
        <f t="shared" si="137"/>
        <v>3.784237E-2</v>
      </c>
    </row>
    <row r="2946" spans="5:7" x14ac:dyDescent="0.25">
      <c r="E2946" s="16">
        <v>29.44</v>
      </c>
      <c r="F2946" s="15">
        <f t="shared" si="136"/>
        <v>8.3997600000000006</v>
      </c>
      <c r="G2946" s="17">
        <f t="shared" si="137"/>
        <v>3.7824959999999998E-2</v>
      </c>
    </row>
    <row r="2947" spans="5:7" x14ac:dyDescent="0.25">
      <c r="E2947" s="16">
        <v>29.45</v>
      </c>
      <c r="F2947" s="15">
        <f t="shared" si="136"/>
        <v>8.4022499999999987</v>
      </c>
      <c r="G2947" s="17">
        <f t="shared" si="137"/>
        <v>3.7807550000000002E-2</v>
      </c>
    </row>
    <row r="2948" spans="5:7" x14ac:dyDescent="0.25">
      <c r="E2948" s="16">
        <v>29.46</v>
      </c>
      <c r="F2948" s="15">
        <f t="shared" si="136"/>
        <v>8.4047400000000003</v>
      </c>
      <c r="G2948" s="17">
        <f t="shared" si="137"/>
        <v>3.779014E-2</v>
      </c>
    </row>
    <row r="2949" spans="5:7" x14ac:dyDescent="0.25">
      <c r="E2949" s="16">
        <v>29.47</v>
      </c>
      <c r="F2949" s="15">
        <f t="shared" si="136"/>
        <v>8.4072299999999984</v>
      </c>
      <c r="G2949" s="17">
        <f t="shared" si="137"/>
        <v>3.7772730000000004E-2</v>
      </c>
    </row>
    <row r="2950" spans="5:7" x14ac:dyDescent="0.25">
      <c r="E2950" s="16">
        <v>29.48</v>
      </c>
      <c r="F2950" s="15">
        <f t="shared" si="136"/>
        <v>8.4097200000000001</v>
      </c>
      <c r="G2950" s="17">
        <f t="shared" si="137"/>
        <v>3.7755319999999995E-2</v>
      </c>
    </row>
    <row r="2951" spans="5:7" x14ac:dyDescent="0.25">
      <c r="E2951" s="16">
        <v>29.49</v>
      </c>
      <c r="F2951" s="15">
        <f t="shared" si="136"/>
        <v>8.4122099999999982</v>
      </c>
      <c r="G2951" s="17">
        <f t="shared" si="137"/>
        <v>3.773791E-2</v>
      </c>
    </row>
    <row r="2952" spans="5:7" x14ac:dyDescent="0.25">
      <c r="E2952" s="16">
        <v>29.5</v>
      </c>
      <c r="F2952" s="15">
        <f t="shared" si="136"/>
        <v>8.4146999999999998</v>
      </c>
      <c r="G2952" s="17">
        <f t="shared" si="137"/>
        <v>3.7720500000000004E-2</v>
      </c>
    </row>
    <row r="2953" spans="5:7" x14ac:dyDescent="0.25">
      <c r="E2953" s="16">
        <v>29.51</v>
      </c>
      <c r="F2953" s="15">
        <f t="shared" si="136"/>
        <v>8.4171899999999997</v>
      </c>
      <c r="G2953" s="17">
        <f t="shared" si="137"/>
        <v>3.7703089999999995E-2</v>
      </c>
    </row>
    <row r="2954" spans="5:7" x14ac:dyDescent="0.25">
      <c r="E2954" s="16">
        <v>29.52</v>
      </c>
      <c r="F2954" s="15">
        <f t="shared" si="136"/>
        <v>8.4196799999999996</v>
      </c>
      <c r="G2954" s="17">
        <f t="shared" si="137"/>
        <v>3.7685679999999999E-2</v>
      </c>
    </row>
    <row r="2955" spans="5:7" x14ac:dyDescent="0.25">
      <c r="E2955" s="16">
        <v>29.53</v>
      </c>
      <c r="F2955" s="15">
        <f t="shared" si="136"/>
        <v>8.4221699999999995</v>
      </c>
      <c r="G2955" s="17">
        <f t="shared" si="137"/>
        <v>3.7668270000000004E-2</v>
      </c>
    </row>
    <row r="2956" spans="5:7" x14ac:dyDescent="0.25">
      <c r="E2956" s="16">
        <v>29.54</v>
      </c>
      <c r="F2956" s="15">
        <f t="shared" si="136"/>
        <v>8.4246599999999994</v>
      </c>
      <c r="G2956" s="17">
        <f t="shared" si="137"/>
        <v>3.7650860000000001E-2</v>
      </c>
    </row>
    <row r="2957" spans="5:7" x14ac:dyDescent="0.25">
      <c r="E2957" s="16">
        <v>29.55</v>
      </c>
      <c r="F2957" s="15">
        <f t="shared" si="136"/>
        <v>8.4271499999999993</v>
      </c>
      <c r="G2957" s="17">
        <f t="shared" si="137"/>
        <v>3.7633449999999999E-2</v>
      </c>
    </row>
    <row r="2958" spans="5:7" x14ac:dyDescent="0.25">
      <c r="E2958" s="16">
        <v>29.56</v>
      </c>
      <c r="F2958" s="15">
        <f t="shared" si="136"/>
        <v>8.4296399999999991</v>
      </c>
      <c r="G2958" s="17">
        <f t="shared" si="137"/>
        <v>3.7616040000000003E-2</v>
      </c>
    </row>
    <row r="2959" spans="5:7" x14ac:dyDescent="0.25">
      <c r="E2959" s="16">
        <v>29.57</v>
      </c>
      <c r="F2959" s="15">
        <f t="shared" si="136"/>
        <v>8.432129999999999</v>
      </c>
      <c r="G2959" s="17">
        <f t="shared" si="137"/>
        <v>3.7598630000000001E-2</v>
      </c>
    </row>
    <row r="2960" spans="5:7" x14ac:dyDescent="0.25">
      <c r="E2960" s="16">
        <v>29.58</v>
      </c>
      <c r="F2960" s="15">
        <f t="shared" si="136"/>
        <v>8.4346199999999989</v>
      </c>
      <c r="G2960" s="17">
        <f t="shared" si="137"/>
        <v>3.7581219999999999E-2</v>
      </c>
    </row>
    <row r="2961" spans="5:7" x14ac:dyDescent="0.25">
      <c r="E2961" s="16">
        <v>29.59</v>
      </c>
      <c r="F2961" s="15">
        <f t="shared" si="136"/>
        <v>8.4371099999999988</v>
      </c>
      <c r="G2961" s="17">
        <f t="shared" si="137"/>
        <v>3.7563810000000003E-2</v>
      </c>
    </row>
    <row r="2962" spans="5:7" x14ac:dyDescent="0.25">
      <c r="E2962" s="16">
        <v>29.6</v>
      </c>
      <c r="F2962" s="15">
        <f t="shared" si="136"/>
        <v>8.4395999999999987</v>
      </c>
      <c r="G2962" s="17">
        <f t="shared" si="137"/>
        <v>3.7546399999999994E-2</v>
      </c>
    </row>
    <row r="2963" spans="5:7" x14ac:dyDescent="0.25">
      <c r="E2963" s="16">
        <v>29.61</v>
      </c>
      <c r="F2963" s="15">
        <f t="shared" ref="F2963:F3002" si="138">B$38+(B$39-B$38)*(($E2963-$A$38)/($A$39-$A$38))</f>
        <v>8.4420899999999985</v>
      </c>
      <c r="G2963" s="17">
        <f t="shared" ref="G2963:G3002" si="139">C$38+(C$39-C$38)*(($E2963-$A$38)/($A$39-$A$38))</f>
        <v>3.7528989999999998E-2</v>
      </c>
    </row>
    <row r="2964" spans="5:7" x14ac:dyDescent="0.25">
      <c r="E2964" s="16">
        <v>29.62</v>
      </c>
      <c r="F2964" s="15">
        <f t="shared" si="138"/>
        <v>8.4445799999999984</v>
      </c>
      <c r="G2964" s="17">
        <f t="shared" si="139"/>
        <v>3.7511580000000003E-2</v>
      </c>
    </row>
    <row r="2965" spans="5:7" x14ac:dyDescent="0.25">
      <c r="E2965" s="16">
        <v>29.63</v>
      </c>
      <c r="F2965" s="15">
        <f t="shared" si="138"/>
        <v>8.4470699999999983</v>
      </c>
      <c r="G2965" s="17">
        <f t="shared" si="139"/>
        <v>3.7494170000000007E-2</v>
      </c>
    </row>
    <row r="2966" spans="5:7" x14ac:dyDescent="0.25">
      <c r="E2966" s="16">
        <v>29.64</v>
      </c>
      <c r="F2966" s="15">
        <f t="shared" si="138"/>
        <v>8.44956</v>
      </c>
      <c r="G2966" s="17">
        <f t="shared" si="139"/>
        <v>3.7476759999999998E-2</v>
      </c>
    </row>
    <row r="2967" spans="5:7" x14ac:dyDescent="0.25">
      <c r="E2967" s="16">
        <v>29.65</v>
      </c>
      <c r="F2967" s="15">
        <f t="shared" si="138"/>
        <v>8.4520499999999998</v>
      </c>
      <c r="G2967" s="17">
        <f t="shared" si="139"/>
        <v>3.7459350000000002E-2</v>
      </c>
    </row>
    <row r="2968" spans="5:7" x14ac:dyDescent="0.25">
      <c r="E2968" s="16">
        <v>29.66</v>
      </c>
      <c r="F2968" s="15">
        <f t="shared" si="138"/>
        <v>8.4545399999999997</v>
      </c>
      <c r="G2968" s="17">
        <f t="shared" si="139"/>
        <v>3.744194E-2</v>
      </c>
    </row>
    <row r="2969" spans="5:7" x14ac:dyDescent="0.25">
      <c r="E2969" s="16">
        <v>29.67</v>
      </c>
      <c r="F2969" s="15">
        <f t="shared" si="138"/>
        <v>8.4570299999999996</v>
      </c>
      <c r="G2969" s="17">
        <f t="shared" si="139"/>
        <v>3.7424529999999998E-2</v>
      </c>
    </row>
    <row r="2970" spans="5:7" x14ac:dyDescent="0.25">
      <c r="E2970" s="16">
        <v>29.68</v>
      </c>
      <c r="F2970" s="15">
        <f t="shared" si="138"/>
        <v>8.4595199999999995</v>
      </c>
      <c r="G2970" s="17">
        <f t="shared" si="139"/>
        <v>3.7407120000000002E-2</v>
      </c>
    </row>
    <row r="2971" spans="5:7" x14ac:dyDescent="0.25">
      <c r="E2971" s="16">
        <v>29.69</v>
      </c>
      <c r="F2971" s="15">
        <f t="shared" si="138"/>
        <v>8.4620099999999994</v>
      </c>
      <c r="G2971" s="17">
        <f t="shared" si="139"/>
        <v>3.738971E-2</v>
      </c>
    </row>
    <row r="2972" spans="5:7" x14ac:dyDescent="0.25">
      <c r="E2972" s="16">
        <v>29.7</v>
      </c>
      <c r="F2972" s="15">
        <f t="shared" si="138"/>
        <v>8.4644999999999992</v>
      </c>
      <c r="G2972" s="17">
        <f t="shared" si="139"/>
        <v>3.7372299999999997E-2</v>
      </c>
    </row>
    <row r="2973" spans="5:7" x14ac:dyDescent="0.25">
      <c r="E2973" s="16">
        <v>29.71</v>
      </c>
      <c r="F2973" s="15">
        <f t="shared" si="138"/>
        <v>8.4669899999999991</v>
      </c>
      <c r="G2973" s="17">
        <f t="shared" si="139"/>
        <v>3.7354890000000002E-2</v>
      </c>
    </row>
    <row r="2974" spans="5:7" x14ac:dyDescent="0.25">
      <c r="E2974" s="16">
        <v>29.72</v>
      </c>
      <c r="F2974" s="15">
        <f t="shared" si="138"/>
        <v>8.469479999999999</v>
      </c>
      <c r="G2974" s="17">
        <f t="shared" si="139"/>
        <v>3.7337480000000006E-2</v>
      </c>
    </row>
    <row r="2975" spans="5:7" x14ac:dyDescent="0.25">
      <c r="E2975" s="16">
        <v>29.73</v>
      </c>
      <c r="F2975" s="15">
        <f t="shared" si="138"/>
        <v>8.4719699999999989</v>
      </c>
      <c r="G2975" s="17">
        <f t="shared" si="139"/>
        <v>3.7320069999999997E-2</v>
      </c>
    </row>
    <row r="2976" spans="5:7" x14ac:dyDescent="0.25">
      <c r="E2976" s="16">
        <v>29.74</v>
      </c>
      <c r="F2976" s="15">
        <f t="shared" si="138"/>
        <v>8.4744599999999988</v>
      </c>
      <c r="G2976" s="17">
        <f t="shared" si="139"/>
        <v>3.7302660000000001E-2</v>
      </c>
    </row>
    <row r="2977" spans="5:7" x14ac:dyDescent="0.25">
      <c r="E2977" s="16">
        <v>29.75</v>
      </c>
      <c r="F2977" s="15">
        <f t="shared" si="138"/>
        <v>8.4769499999999987</v>
      </c>
      <c r="G2977" s="17">
        <f t="shared" si="139"/>
        <v>3.7285250000000006E-2</v>
      </c>
    </row>
    <row r="2978" spans="5:7" x14ac:dyDescent="0.25">
      <c r="E2978" s="16">
        <v>29.76</v>
      </c>
      <c r="F2978" s="15">
        <f t="shared" si="138"/>
        <v>8.4794400000000003</v>
      </c>
      <c r="G2978" s="17">
        <f t="shared" si="139"/>
        <v>3.7267839999999997E-2</v>
      </c>
    </row>
    <row r="2979" spans="5:7" x14ac:dyDescent="0.25">
      <c r="E2979" s="16">
        <v>29.77</v>
      </c>
      <c r="F2979" s="15">
        <f t="shared" si="138"/>
        <v>8.4819299999999984</v>
      </c>
      <c r="G2979" s="17">
        <f t="shared" si="139"/>
        <v>3.7250430000000001E-2</v>
      </c>
    </row>
    <row r="2980" spans="5:7" x14ac:dyDescent="0.25">
      <c r="E2980" s="16">
        <v>29.78</v>
      </c>
      <c r="F2980" s="15">
        <f t="shared" si="138"/>
        <v>8.4844200000000001</v>
      </c>
      <c r="G2980" s="17">
        <f t="shared" si="139"/>
        <v>3.7233019999999999E-2</v>
      </c>
    </row>
    <row r="2981" spans="5:7" x14ac:dyDescent="0.25">
      <c r="E2981" s="16">
        <v>29.79</v>
      </c>
      <c r="F2981" s="15">
        <f t="shared" si="138"/>
        <v>8.4869099999999982</v>
      </c>
      <c r="G2981" s="17">
        <f t="shared" si="139"/>
        <v>3.7215610000000003E-2</v>
      </c>
    </row>
    <row r="2982" spans="5:7" x14ac:dyDescent="0.25">
      <c r="E2982" s="16">
        <v>29.8</v>
      </c>
      <c r="F2982" s="15">
        <f t="shared" si="138"/>
        <v>8.4893999999999998</v>
      </c>
      <c r="G2982" s="17">
        <f t="shared" si="139"/>
        <v>3.7198200000000001E-2</v>
      </c>
    </row>
    <row r="2983" spans="5:7" x14ac:dyDescent="0.25">
      <c r="E2983" s="16">
        <v>29.81</v>
      </c>
      <c r="F2983" s="15">
        <f t="shared" si="138"/>
        <v>8.4918899999999979</v>
      </c>
      <c r="G2983" s="17">
        <f t="shared" si="139"/>
        <v>3.7180790000000005E-2</v>
      </c>
    </row>
    <row r="2984" spans="5:7" x14ac:dyDescent="0.25">
      <c r="E2984" s="16">
        <v>29.82</v>
      </c>
      <c r="F2984" s="15">
        <f t="shared" si="138"/>
        <v>8.4943799999999996</v>
      </c>
      <c r="G2984" s="17">
        <f t="shared" si="139"/>
        <v>3.7163380000000003E-2</v>
      </c>
    </row>
    <row r="2985" spans="5:7" x14ac:dyDescent="0.25">
      <c r="E2985" s="16">
        <v>29.83</v>
      </c>
      <c r="F2985" s="15">
        <f t="shared" si="138"/>
        <v>8.4968699999999995</v>
      </c>
      <c r="G2985" s="17">
        <f t="shared" si="139"/>
        <v>3.714597E-2</v>
      </c>
    </row>
    <row r="2986" spans="5:7" x14ac:dyDescent="0.25">
      <c r="E2986" s="16">
        <v>29.84</v>
      </c>
      <c r="F2986" s="15">
        <f t="shared" si="138"/>
        <v>8.4993599999999994</v>
      </c>
      <c r="G2986" s="17">
        <f t="shared" si="139"/>
        <v>3.7128560000000005E-2</v>
      </c>
    </row>
    <row r="2987" spans="5:7" x14ac:dyDescent="0.25">
      <c r="E2987" s="16">
        <v>29.85</v>
      </c>
      <c r="F2987" s="15">
        <f t="shared" si="138"/>
        <v>8.5018499999999992</v>
      </c>
      <c r="G2987" s="17">
        <f t="shared" si="139"/>
        <v>3.7111149999999996E-2</v>
      </c>
    </row>
    <row r="2988" spans="5:7" x14ac:dyDescent="0.25">
      <c r="E2988" s="16">
        <v>29.86</v>
      </c>
      <c r="F2988" s="15">
        <f t="shared" si="138"/>
        <v>8.5043399999999991</v>
      </c>
      <c r="G2988" s="17">
        <f t="shared" si="139"/>
        <v>3.709374E-2</v>
      </c>
    </row>
    <row r="2989" spans="5:7" x14ac:dyDescent="0.25">
      <c r="E2989" s="16">
        <v>29.87</v>
      </c>
      <c r="F2989" s="15">
        <f t="shared" si="138"/>
        <v>8.506829999999999</v>
      </c>
      <c r="G2989" s="17">
        <f t="shared" si="139"/>
        <v>3.7076329999999998E-2</v>
      </c>
    </row>
    <row r="2990" spans="5:7" x14ac:dyDescent="0.25">
      <c r="E2990" s="16">
        <v>29.88</v>
      </c>
      <c r="F2990" s="15">
        <f t="shared" si="138"/>
        <v>8.5093199999999989</v>
      </c>
      <c r="G2990" s="17">
        <f t="shared" si="139"/>
        <v>3.7058920000000002E-2</v>
      </c>
    </row>
    <row r="2991" spans="5:7" x14ac:dyDescent="0.25">
      <c r="E2991" s="16">
        <v>29.89</v>
      </c>
      <c r="F2991" s="15">
        <f t="shared" si="138"/>
        <v>8.5118100000000005</v>
      </c>
      <c r="G2991" s="17">
        <f t="shared" si="139"/>
        <v>3.704151E-2</v>
      </c>
    </row>
    <row r="2992" spans="5:7" x14ac:dyDescent="0.25">
      <c r="E2992" s="16">
        <v>29.9</v>
      </c>
      <c r="F2992" s="15">
        <f t="shared" si="138"/>
        <v>8.5142999999999986</v>
      </c>
      <c r="G2992" s="17">
        <f t="shared" si="139"/>
        <v>3.7024100000000004E-2</v>
      </c>
    </row>
    <row r="2993" spans="5:7" x14ac:dyDescent="0.25">
      <c r="E2993" s="16">
        <v>29.91</v>
      </c>
      <c r="F2993" s="15">
        <f t="shared" si="138"/>
        <v>8.5167900000000003</v>
      </c>
      <c r="G2993" s="17">
        <f t="shared" si="139"/>
        <v>3.7006690000000002E-2</v>
      </c>
    </row>
    <row r="2994" spans="5:7" x14ac:dyDescent="0.25">
      <c r="E2994" s="16">
        <v>29.92</v>
      </c>
      <c r="F2994" s="15">
        <f t="shared" si="138"/>
        <v>8.5192800000000002</v>
      </c>
      <c r="G2994" s="17">
        <f t="shared" si="139"/>
        <v>3.6989279999999999E-2</v>
      </c>
    </row>
    <row r="2995" spans="5:7" x14ac:dyDescent="0.25">
      <c r="E2995" s="16">
        <v>29.93</v>
      </c>
      <c r="F2995" s="15">
        <f t="shared" si="138"/>
        <v>8.5217700000000001</v>
      </c>
      <c r="G2995" s="17">
        <f t="shared" si="139"/>
        <v>3.6971870000000004E-2</v>
      </c>
    </row>
    <row r="2996" spans="5:7" x14ac:dyDescent="0.25">
      <c r="E2996" s="16">
        <v>29.94</v>
      </c>
      <c r="F2996" s="15">
        <f t="shared" si="138"/>
        <v>8.5242599999999999</v>
      </c>
      <c r="G2996" s="17">
        <f t="shared" si="139"/>
        <v>3.6954459999999995E-2</v>
      </c>
    </row>
    <row r="2997" spans="5:7" x14ac:dyDescent="0.25">
      <c r="E2997" s="16">
        <v>29.95</v>
      </c>
      <c r="F2997" s="15">
        <f t="shared" si="138"/>
        <v>8.5267499999999998</v>
      </c>
      <c r="G2997" s="17">
        <f t="shared" si="139"/>
        <v>3.6937049999999999E-2</v>
      </c>
    </row>
    <row r="2998" spans="5:7" x14ac:dyDescent="0.25">
      <c r="E2998" s="16">
        <v>29.96</v>
      </c>
      <c r="F2998" s="15">
        <f t="shared" si="138"/>
        <v>8.5292399999999997</v>
      </c>
      <c r="G2998" s="17">
        <f t="shared" si="139"/>
        <v>3.6919640000000004E-2</v>
      </c>
    </row>
    <row r="2999" spans="5:7" x14ac:dyDescent="0.25">
      <c r="E2999" s="16">
        <v>29.97</v>
      </c>
      <c r="F2999" s="15">
        <f t="shared" si="138"/>
        <v>8.5317299999999996</v>
      </c>
      <c r="G2999" s="17">
        <f t="shared" si="139"/>
        <v>3.6902230000000001E-2</v>
      </c>
    </row>
    <row r="3000" spans="5:7" x14ac:dyDescent="0.25">
      <c r="E3000" s="16">
        <v>29.98</v>
      </c>
      <c r="F3000" s="15">
        <f t="shared" si="138"/>
        <v>8.5342199999999995</v>
      </c>
      <c r="G3000" s="17">
        <f t="shared" si="139"/>
        <v>3.6884819999999999E-2</v>
      </c>
    </row>
    <row r="3001" spans="5:7" x14ac:dyDescent="0.25">
      <c r="E3001" s="16">
        <v>29.99</v>
      </c>
      <c r="F3001" s="15">
        <f t="shared" si="138"/>
        <v>8.5367099999999994</v>
      </c>
      <c r="G3001" s="17">
        <f t="shared" si="139"/>
        <v>3.6867410000000003E-2</v>
      </c>
    </row>
    <row r="3002" spans="5:7" x14ac:dyDescent="0.25">
      <c r="E3002" s="16">
        <v>30</v>
      </c>
      <c r="F3002" s="15">
        <f t="shared" si="138"/>
        <v>8.5391999999999992</v>
      </c>
      <c r="G3002" s="17">
        <f t="shared" si="139"/>
        <v>3.6850000000000001E-2</v>
      </c>
    </row>
    <row r="3003" spans="5:7" x14ac:dyDescent="0.25">
      <c r="E3003" s="16">
        <v>30.01</v>
      </c>
      <c r="F3003" s="15">
        <f t="shared" ref="F3003:F3066" si="140">B$39+(B$40-B$39)*(($E3003-$A$39)/($A$40-$A$39))</f>
        <v>8.5416968000000004</v>
      </c>
      <c r="G3003" s="17">
        <f t="shared" ref="G3003:G3066" si="141">C$39+(C$40-C$39)*(($E3003-$A$39)/($A$40-$A$39))</f>
        <v>3.6840999999999999E-2</v>
      </c>
    </row>
    <row r="3004" spans="5:7" x14ac:dyDescent="0.25">
      <c r="E3004" s="16">
        <v>30.02</v>
      </c>
      <c r="F3004" s="15">
        <f t="shared" si="140"/>
        <v>8.5441935999999998</v>
      </c>
      <c r="G3004" s="17">
        <f t="shared" si="141"/>
        <v>3.6832000000000004E-2</v>
      </c>
    </row>
    <row r="3005" spans="5:7" x14ac:dyDescent="0.25">
      <c r="E3005" s="16">
        <v>30.03</v>
      </c>
      <c r="F3005" s="15">
        <f t="shared" si="140"/>
        <v>8.5466903999999992</v>
      </c>
      <c r="G3005" s="17">
        <f t="shared" si="141"/>
        <v>3.6823000000000002E-2</v>
      </c>
    </row>
    <row r="3006" spans="5:7" x14ac:dyDescent="0.25">
      <c r="E3006" s="16">
        <v>30.04</v>
      </c>
      <c r="F3006" s="15">
        <f t="shared" si="140"/>
        <v>8.5491871999999987</v>
      </c>
      <c r="G3006" s="17">
        <f t="shared" si="141"/>
        <v>3.6814E-2</v>
      </c>
    </row>
    <row r="3007" spans="5:7" x14ac:dyDescent="0.25">
      <c r="E3007" s="16">
        <v>30.05</v>
      </c>
      <c r="F3007" s="15">
        <f t="shared" si="140"/>
        <v>8.5516839999999998</v>
      </c>
      <c r="G3007" s="17">
        <f t="shared" si="141"/>
        <v>3.6804999999999997E-2</v>
      </c>
    </row>
    <row r="3008" spans="5:7" x14ac:dyDescent="0.25">
      <c r="E3008" s="16">
        <v>30.06</v>
      </c>
      <c r="F3008" s="15">
        <f t="shared" si="140"/>
        <v>8.5541807999999993</v>
      </c>
      <c r="G3008" s="17">
        <f t="shared" si="141"/>
        <v>3.6796000000000002E-2</v>
      </c>
    </row>
    <row r="3009" spans="5:7" x14ac:dyDescent="0.25">
      <c r="E3009" s="16">
        <v>30.07</v>
      </c>
      <c r="F3009" s="15">
        <f t="shared" si="140"/>
        <v>8.5566775999999987</v>
      </c>
      <c r="G3009" s="17">
        <f t="shared" si="141"/>
        <v>3.6787E-2</v>
      </c>
    </row>
    <row r="3010" spans="5:7" x14ac:dyDescent="0.25">
      <c r="E3010" s="16">
        <v>30.08</v>
      </c>
      <c r="F3010" s="15">
        <f t="shared" si="140"/>
        <v>8.5591743999999981</v>
      </c>
      <c r="G3010" s="17">
        <f t="shared" si="141"/>
        <v>3.6778000000000005E-2</v>
      </c>
    </row>
    <row r="3011" spans="5:7" x14ac:dyDescent="0.25">
      <c r="E3011" s="16">
        <v>30.09</v>
      </c>
      <c r="F3011" s="15">
        <f t="shared" si="140"/>
        <v>8.5616711999999993</v>
      </c>
      <c r="G3011" s="17">
        <f t="shared" si="141"/>
        <v>3.6769000000000003E-2</v>
      </c>
    </row>
    <row r="3012" spans="5:7" x14ac:dyDescent="0.25">
      <c r="E3012" s="16">
        <v>30.1</v>
      </c>
      <c r="F3012" s="15">
        <f t="shared" si="140"/>
        <v>8.5641680000000004</v>
      </c>
      <c r="G3012" s="17">
        <f t="shared" si="141"/>
        <v>3.6760000000000001E-2</v>
      </c>
    </row>
    <row r="3013" spans="5:7" x14ac:dyDescent="0.25">
      <c r="E3013" s="16">
        <v>30.11</v>
      </c>
      <c r="F3013" s="15">
        <f t="shared" si="140"/>
        <v>8.5666647999999999</v>
      </c>
      <c r="G3013" s="17">
        <f t="shared" si="141"/>
        <v>3.6750999999999999E-2</v>
      </c>
    </row>
    <row r="3014" spans="5:7" x14ac:dyDescent="0.25">
      <c r="E3014" s="16">
        <v>30.12</v>
      </c>
      <c r="F3014" s="15">
        <f t="shared" si="140"/>
        <v>8.5691615999999993</v>
      </c>
      <c r="G3014" s="17">
        <f t="shared" si="141"/>
        <v>3.6741999999999997E-2</v>
      </c>
    </row>
    <row r="3015" spans="5:7" x14ac:dyDescent="0.25">
      <c r="E3015" s="16">
        <v>30.13</v>
      </c>
      <c r="F3015" s="15">
        <f t="shared" si="140"/>
        <v>8.5716583999999987</v>
      </c>
      <c r="G3015" s="17">
        <f t="shared" si="141"/>
        <v>3.6733000000000002E-2</v>
      </c>
    </row>
    <row r="3016" spans="5:7" x14ac:dyDescent="0.25">
      <c r="E3016" s="16">
        <v>30.14</v>
      </c>
      <c r="F3016" s="15">
        <f t="shared" si="140"/>
        <v>8.5741551999999999</v>
      </c>
      <c r="G3016" s="17">
        <f t="shared" si="141"/>
        <v>3.6724E-2</v>
      </c>
    </row>
    <row r="3017" spans="5:7" x14ac:dyDescent="0.25">
      <c r="E3017" s="16">
        <v>30.15</v>
      </c>
      <c r="F3017" s="15">
        <f t="shared" si="140"/>
        <v>8.5766519999999993</v>
      </c>
      <c r="G3017" s="17">
        <f t="shared" si="141"/>
        <v>3.6715000000000005E-2</v>
      </c>
    </row>
    <row r="3018" spans="5:7" x14ac:dyDescent="0.25">
      <c r="E3018" s="16">
        <v>30.16</v>
      </c>
      <c r="F3018" s="15">
        <f t="shared" si="140"/>
        <v>8.5791487999999987</v>
      </c>
      <c r="G3018" s="17">
        <f t="shared" si="141"/>
        <v>3.6706000000000003E-2</v>
      </c>
    </row>
    <row r="3019" spans="5:7" x14ac:dyDescent="0.25">
      <c r="E3019" s="16">
        <v>30.17</v>
      </c>
      <c r="F3019" s="15">
        <f t="shared" si="140"/>
        <v>8.5816455999999999</v>
      </c>
      <c r="G3019" s="17">
        <f t="shared" si="141"/>
        <v>3.6697E-2</v>
      </c>
    </row>
    <row r="3020" spans="5:7" x14ac:dyDescent="0.25">
      <c r="E3020" s="16">
        <v>30.18</v>
      </c>
      <c r="F3020" s="15">
        <f t="shared" si="140"/>
        <v>8.5841423999999993</v>
      </c>
      <c r="G3020" s="17">
        <f t="shared" si="141"/>
        <v>3.6687999999999998E-2</v>
      </c>
    </row>
    <row r="3021" spans="5:7" x14ac:dyDescent="0.25">
      <c r="E3021" s="16">
        <v>30.19</v>
      </c>
      <c r="F3021" s="15">
        <f t="shared" si="140"/>
        <v>8.5866391999999987</v>
      </c>
      <c r="G3021" s="17">
        <f t="shared" si="141"/>
        <v>3.6678999999999996E-2</v>
      </c>
    </row>
    <row r="3022" spans="5:7" x14ac:dyDescent="0.25">
      <c r="E3022" s="16">
        <v>30.2</v>
      </c>
      <c r="F3022" s="15">
        <f t="shared" si="140"/>
        <v>8.5891359999999999</v>
      </c>
      <c r="G3022" s="17">
        <f t="shared" si="141"/>
        <v>3.6670000000000001E-2</v>
      </c>
    </row>
    <row r="3023" spans="5:7" x14ac:dyDescent="0.25">
      <c r="E3023" s="16">
        <v>30.21</v>
      </c>
      <c r="F3023" s="15">
        <f t="shared" si="140"/>
        <v>8.5916327999999993</v>
      </c>
      <c r="G3023" s="17">
        <f t="shared" si="141"/>
        <v>3.6660999999999999E-2</v>
      </c>
    </row>
    <row r="3024" spans="5:7" x14ac:dyDescent="0.25">
      <c r="E3024" s="16">
        <v>30.22</v>
      </c>
      <c r="F3024" s="15">
        <f t="shared" si="140"/>
        <v>8.5941295999999987</v>
      </c>
      <c r="G3024" s="17">
        <f t="shared" si="141"/>
        <v>3.6652000000000004E-2</v>
      </c>
    </row>
    <row r="3025" spans="5:7" x14ac:dyDescent="0.25">
      <c r="E3025" s="16">
        <v>30.23</v>
      </c>
      <c r="F3025" s="15">
        <f t="shared" si="140"/>
        <v>8.5966263999999999</v>
      </c>
      <c r="G3025" s="17">
        <f t="shared" si="141"/>
        <v>3.6643000000000002E-2</v>
      </c>
    </row>
    <row r="3026" spans="5:7" x14ac:dyDescent="0.25">
      <c r="E3026" s="16">
        <v>30.24</v>
      </c>
      <c r="F3026" s="15">
        <f t="shared" si="140"/>
        <v>8.5991231999999993</v>
      </c>
      <c r="G3026" s="17">
        <f t="shared" si="141"/>
        <v>3.6634E-2</v>
      </c>
    </row>
    <row r="3027" spans="5:7" x14ac:dyDescent="0.25">
      <c r="E3027" s="16">
        <v>30.25</v>
      </c>
      <c r="F3027" s="15">
        <f t="shared" si="140"/>
        <v>8.6016199999999987</v>
      </c>
      <c r="G3027" s="17">
        <f t="shared" si="141"/>
        <v>3.6624999999999998E-2</v>
      </c>
    </row>
    <row r="3028" spans="5:7" x14ac:dyDescent="0.25">
      <c r="E3028" s="16">
        <v>30.26</v>
      </c>
      <c r="F3028" s="15">
        <f t="shared" si="140"/>
        <v>8.6041167999999999</v>
      </c>
      <c r="G3028" s="17">
        <f t="shared" si="141"/>
        <v>3.6616000000000003E-2</v>
      </c>
    </row>
    <row r="3029" spans="5:7" x14ac:dyDescent="0.25">
      <c r="E3029" s="16">
        <v>30.27</v>
      </c>
      <c r="F3029" s="15">
        <f t="shared" si="140"/>
        <v>8.6066135999999993</v>
      </c>
      <c r="G3029" s="17">
        <f t="shared" si="141"/>
        <v>3.6607000000000001E-2</v>
      </c>
    </row>
    <row r="3030" spans="5:7" x14ac:dyDescent="0.25">
      <c r="E3030" s="16">
        <v>30.28</v>
      </c>
      <c r="F3030" s="15">
        <f t="shared" si="140"/>
        <v>8.6091103999999987</v>
      </c>
      <c r="G3030" s="17">
        <f t="shared" si="141"/>
        <v>3.6597999999999999E-2</v>
      </c>
    </row>
    <row r="3031" spans="5:7" x14ac:dyDescent="0.25">
      <c r="E3031" s="16">
        <v>30.29</v>
      </c>
      <c r="F3031" s="15">
        <f t="shared" si="140"/>
        <v>8.6116071999999999</v>
      </c>
      <c r="G3031" s="17">
        <f t="shared" si="141"/>
        <v>3.6589000000000003E-2</v>
      </c>
    </row>
    <row r="3032" spans="5:7" x14ac:dyDescent="0.25">
      <c r="E3032" s="16">
        <v>30.3</v>
      </c>
      <c r="F3032" s="15">
        <f t="shared" si="140"/>
        <v>8.6141039999999993</v>
      </c>
      <c r="G3032" s="17">
        <f t="shared" si="141"/>
        <v>3.6580000000000001E-2</v>
      </c>
    </row>
    <row r="3033" spans="5:7" x14ac:dyDescent="0.25">
      <c r="E3033" s="16">
        <v>30.31</v>
      </c>
      <c r="F3033" s="15">
        <f t="shared" si="140"/>
        <v>8.6166007999999987</v>
      </c>
      <c r="G3033" s="17">
        <f t="shared" si="141"/>
        <v>3.6570999999999999E-2</v>
      </c>
    </row>
    <row r="3034" spans="5:7" x14ac:dyDescent="0.25">
      <c r="E3034" s="16">
        <v>30.32</v>
      </c>
      <c r="F3034" s="15">
        <f t="shared" si="140"/>
        <v>8.6190975999999999</v>
      </c>
      <c r="G3034" s="17">
        <f t="shared" si="141"/>
        <v>3.6561999999999997E-2</v>
      </c>
    </row>
    <row r="3035" spans="5:7" x14ac:dyDescent="0.25">
      <c r="E3035" s="16">
        <v>30.33</v>
      </c>
      <c r="F3035" s="15">
        <f t="shared" si="140"/>
        <v>8.6215943999999993</v>
      </c>
      <c r="G3035" s="17">
        <f t="shared" si="141"/>
        <v>3.6553000000000002E-2</v>
      </c>
    </row>
    <row r="3036" spans="5:7" x14ac:dyDescent="0.25">
      <c r="E3036" s="16">
        <v>30.34</v>
      </c>
      <c r="F3036" s="15">
        <f t="shared" si="140"/>
        <v>8.6240911999999987</v>
      </c>
      <c r="G3036" s="17">
        <f t="shared" si="141"/>
        <v>3.6544E-2</v>
      </c>
    </row>
    <row r="3037" spans="5:7" x14ac:dyDescent="0.25">
      <c r="E3037" s="16">
        <v>30.35</v>
      </c>
      <c r="F3037" s="15">
        <f t="shared" si="140"/>
        <v>8.6265879999999999</v>
      </c>
      <c r="G3037" s="17">
        <f t="shared" si="141"/>
        <v>3.6534999999999998E-2</v>
      </c>
    </row>
    <row r="3038" spans="5:7" x14ac:dyDescent="0.25">
      <c r="E3038" s="16">
        <v>30.36</v>
      </c>
      <c r="F3038" s="15">
        <f t="shared" si="140"/>
        <v>8.6290847999999993</v>
      </c>
      <c r="G3038" s="17">
        <f t="shared" si="141"/>
        <v>3.6526000000000003E-2</v>
      </c>
    </row>
    <row r="3039" spans="5:7" x14ac:dyDescent="0.25">
      <c r="E3039" s="16">
        <v>30.37</v>
      </c>
      <c r="F3039" s="15">
        <f t="shared" si="140"/>
        <v>8.6315815999999987</v>
      </c>
      <c r="G3039" s="17">
        <f t="shared" si="141"/>
        <v>3.6517000000000001E-2</v>
      </c>
    </row>
    <row r="3040" spans="5:7" x14ac:dyDescent="0.25">
      <c r="E3040" s="16">
        <v>30.38</v>
      </c>
      <c r="F3040" s="15">
        <f t="shared" si="140"/>
        <v>8.6340783999999982</v>
      </c>
      <c r="G3040" s="17">
        <f t="shared" si="141"/>
        <v>3.6507999999999999E-2</v>
      </c>
    </row>
    <row r="3041" spans="5:7" x14ac:dyDescent="0.25">
      <c r="E3041" s="16">
        <v>30.39</v>
      </c>
      <c r="F3041" s="15">
        <f t="shared" si="140"/>
        <v>8.6365751999999993</v>
      </c>
      <c r="G3041" s="17">
        <f t="shared" si="141"/>
        <v>3.6499000000000004E-2</v>
      </c>
    </row>
    <row r="3042" spans="5:7" x14ac:dyDescent="0.25">
      <c r="E3042" s="16">
        <v>30.4</v>
      </c>
      <c r="F3042" s="15">
        <f t="shared" si="140"/>
        <v>8.6390719999999988</v>
      </c>
      <c r="G3042" s="17">
        <f t="shared" si="141"/>
        <v>3.6490000000000002E-2</v>
      </c>
    </row>
    <row r="3043" spans="5:7" x14ac:dyDescent="0.25">
      <c r="E3043" s="16">
        <v>30.41</v>
      </c>
      <c r="F3043" s="15">
        <f t="shared" si="140"/>
        <v>8.6415687999999999</v>
      </c>
      <c r="G3043" s="17">
        <f t="shared" si="141"/>
        <v>3.6481E-2</v>
      </c>
    </row>
    <row r="3044" spans="5:7" x14ac:dyDescent="0.25">
      <c r="E3044" s="16">
        <v>30.42</v>
      </c>
      <c r="F3044" s="15">
        <f t="shared" si="140"/>
        <v>8.6440655999999993</v>
      </c>
      <c r="G3044" s="17">
        <f t="shared" si="141"/>
        <v>3.6471999999999997E-2</v>
      </c>
    </row>
    <row r="3045" spans="5:7" x14ac:dyDescent="0.25">
      <c r="E3045" s="16">
        <v>30.43</v>
      </c>
      <c r="F3045" s="15">
        <f t="shared" si="140"/>
        <v>8.6465623999999988</v>
      </c>
      <c r="G3045" s="17">
        <f t="shared" si="141"/>
        <v>3.6463000000000002E-2</v>
      </c>
    </row>
    <row r="3046" spans="5:7" x14ac:dyDescent="0.25">
      <c r="E3046" s="16">
        <v>30.44</v>
      </c>
      <c r="F3046" s="15">
        <f t="shared" si="140"/>
        <v>8.6490591999999999</v>
      </c>
      <c r="G3046" s="17">
        <f t="shared" si="141"/>
        <v>3.6454E-2</v>
      </c>
    </row>
    <row r="3047" spans="5:7" x14ac:dyDescent="0.25">
      <c r="E3047" s="16">
        <v>30.45</v>
      </c>
      <c r="F3047" s="15">
        <f t="shared" si="140"/>
        <v>8.6515559999999994</v>
      </c>
      <c r="G3047" s="17">
        <f t="shared" si="141"/>
        <v>3.6444999999999998E-2</v>
      </c>
    </row>
    <row r="3048" spans="5:7" x14ac:dyDescent="0.25">
      <c r="E3048" s="16">
        <v>30.46</v>
      </c>
      <c r="F3048" s="15">
        <f t="shared" si="140"/>
        <v>8.6540527999999988</v>
      </c>
      <c r="G3048" s="17">
        <f t="shared" si="141"/>
        <v>3.6436000000000003E-2</v>
      </c>
    </row>
    <row r="3049" spans="5:7" x14ac:dyDescent="0.25">
      <c r="E3049" s="16">
        <v>30.47</v>
      </c>
      <c r="F3049" s="15">
        <f t="shared" si="140"/>
        <v>8.6565495999999982</v>
      </c>
      <c r="G3049" s="17">
        <f t="shared" si="141"/>
        <v>3.6427000000000001E-2</v>
      </c>
    </row>
    <row r="3050" spans="5:7" x14ac:dyDescent="0.25">
      <c r="E3050" s="16">
        <v>30.48</v>
      </c>
      <c r="F3050" s="15">
        <f t="shared" si="140"/>
        <v>8.6590463999999994</v>
      </c>
      <c r="G3050" s="17">
        <f t="shared" si="141"/>
        <v>3.6417999999999999E-2</v>
      </c>
    </row>
    <row r="3051" spans="5:7" x14ac:dyDescent="0.25">
      <c r="E3051" s="16">
        <v>30.49</v>
      </c>
      <c r="F3051" s="15">
        <f t="shared" si="140"/>
        <v>8.6615431999999988</v>
      </c>
      <c r="G3051" s="17">
        <f t="shared" si="141"/>
        <v>3.6409000000000004E-2</v>
      </c>
    </row>
    <row r="3052" spans="5:7" x14ac:dyDescent="0.25">
      <c r="E3052" s="16">
        <v>30.5</v>
      </c>
      <c r="F3052" s="15">
        <f t="shared" si="140"/>
        <v>8.66404</v>
      </c>
      <c r="G3052" s="17">
        <f t="shared" si="141"/>
        <v>3.6400000000000002E-2</v>
      </c>
    </row>
    <row r="3053" spans="5:7" x14ac:dyDescent="0.25">
      <c r="E3053" s="16">
        <v>30.51</v>
      </c>
      <c r="F3053" s="15">
        <f t="shared" si="140"/>
        <v>8.6665367999999994</v>
      </c>
      <c r="G3053" s="17">
        <f t="shared" si="141"/>
        <v>3.6391E-2</v>
      </c>
    </row>
    <row r="3054" spans="5:7" x14ac:dyDescent="0.25">
      <c r="E3054" s="16">
        <v>30.52</v>
      </c>
      <c r="F3054" s="15">
        <f t="shared" si="140"/>
        <v>8.6690335999999988</v>
      </c>
      <c r="G3054" s="17">
        <f t="shared" si="141"/>
        <v>3.6381999999999998E-2</v>
      </c>
    </row>
    <row r="3055" spans="5:7" x14ac:dyDescent="0.25">
      <c r="E3055" s="16">
        <v>30.53</v>
      </c>
      <c r="F3055" s="15">
        <f t="shared" si="140"/>
        <v>8.6715304</v>
      </c>
      <c r="G3055" s="17">
        <f t="shared" si="141"/>
        <v>3.6373000000000003E-2</v>
      </c>
    </row>
    <row r="3056" spans="5:7" x14ac:dyDescent="0.25">
      <c r="E3056" s="16">
        <v>30.54</v>
      </c>
      <c r="F3056" s="15">
        <f t="shared" si="140"/>
        <v>8.6740271999999994</v>
      </c>
      <c r="G3056" s="17">
        <f t="shared" si="141"/>
        <v>3.6364E-2</v>
      </c>
    </row>
    <row r="3057" spans="5:7" x14ac:dyDescent="0.25">
      <c r="E3057" s="16">
        <v>30.55</v>
      </c>
      <c r="F3057" s="15">
        <f t="shared" si="140"/>
        <v>8.6765239999999988</v>
      </c>
      <c r="G3057" s="17">
        <f t="shared" si="141"/>
        <v>3.6354999999999998E-2</v>
      </c>
    </row>
    <row r="3058" spans="5:7" x14ac:dyDescent="0.25">
      <c r="E3058" s="16">
        <v>30.56</v>
      </c>
      <c r="F3058" s="15">
        <f t="shared" si="140"/>
        <v>8.6790207999999982</v>
      </c>
      <c r="G3058" s="17">
        <f t="shared" si="141"/>
        <v>3.6346000000000003E-2</v>
      </c>
    </row>
    <row r="3059" spans="5:7" x14ac:dyDescent="0.25">
      <c r="E3059" s="16">
        <v>30.57</v>
      </c>
      <c r="F3059" s="15">
        <f t="shared" si="140"/>
        <v>8.6815175999999994</v>
      </c>
      <c r="G3059" s="17">
        <f t="shared" si="141"/>
        <v>3.6337000000000001E-2</v>
      </c>
    </row>
    <row r="3060" spans="5:7" x14ac:dyDescent="0.25">
      <c r="E3060" s="16">
        <v>30.58</v>
      </c>
      <c r="F3060" s="15">
        <f t="shared" si="140"/>
        <v>8.6840143999999988</v>
      </c>
      <c r="G3060" s="17">
        <f t="shared" si="141"/>
        <v>3.6327999999999999E-2</v>
      </c>
    </row>
    <row r="3061" spans="5:7" x14ac:dyDescent="0.25">
      <c r="E3061" s="16">
        <v>30.59</v>
      </c>
      <c r="F3061" s="15">
        <f t="shared" si="140"/>
        <v>8.6865112</v>
      </c>
      <c r="G3061" s="17">
        <f t="shared" si="141"/>
        <v>3.6319000000000004E-2</v>
      </c>
    </row>
    <row r="3062" spans="5:7" x14ac:dyDescent="0.25">
      <c r="E3062" s="16">
        <v>30.6</v>
      </c>
      <c r="F3062" s="15">
        <f t="shared" si="140"/>
        <v>8.6890079999999994</v>
      </c>
      <c r="G3062" s="17">
        <f t="shared" si="141"/>
        <v>3.6310000000000002E-2</v>
      </c>
    </row>
    <row r="3063" spans="5:7" x14ac:dyDescent="0.25">
      <c r="E3063" s="16">
        <v>30.61</v>
      </c>
      <c r="F3063" s="15">
        <f t="shared" si="140"/>
        <v>8.6915047999999988</v>
      </c>
      <c r="G3063" s="17">
        <f t="shared" si="141"/>
        <v>3.6301E-2</v>
      </c>
    </row>
    <row r="3064" spans="5:7" x14ac:dyDescent="0.25">
      <c r="E3064" s="16">
        <v>30.62</v>
      </c>
      <c r="F3064" s="15">
        <f t="shared" si="140"/>
        <v>8.6940016</v>
      </c>
      <c r="G3064" s="17">
        <f t="shared" si="141"/>
        <v>3.6291999999999998E-2</v>
      </c>
    </row>
    <row r="3065" spans="5:7" x14ac:dyDescent="0.25">
      <c r="E3065" s="16">
        <v>30.63</v>
      </c>
      <c r="F3065" s="15">
        <f t="shared" si="140"/>
        <v>8.6964983999999994</v>
      </c>
      <c r="G3065" s="17">
        <f t="shared" si="141"/>
        <v>3.6283000000000003E-2</v>
      </c>
    </row>
    <row r="3066" spans="5:7" x14ac:dyDescent="0.25">
      <c r="E3066" s="16">
        <v>30.64</v>
      </c>
      <c r="F3066" s="15">
        <f t="shared" si="140"/>
        <v>8.6989951999999988</v>
      </c>
      <c r="G3066" s="17">
        <f t="shared" si="141"/>
        <v>3.6274000000000001E-2</v>
      </c>
    </row>
    <row r="3067" spans="5:7" x14ac:dyDescent="0.25">
      <c r="E3067" s="16">
        <v>30.65</v>
      </c>
      <c r="F3067" s="15">
        <f t="shared" ref="F3067:F3130" si="142">B$39+(B$40-B$39)*(($E3067-$A$39)/($A$40-$A$39))</f>
        <v>8.7014919999999982</v>
      </c>
      <c r="G3067" s="17">
        <f t="shared" ref="G3067:G3130" si="143">C$39+(C$40-C$39)*(($E3067-$A$39)/($A$40-$A$39))</f>
        <v>3.6264999999999999E-2</v>
      </c>
    </row>
    <row r="3068" spans="5:7" x14ac:dyDescent="0.25">
      <c r="E3068" s="16">
        <v>30.66</v>
      </c>
      <c r="F3068" s="15">
        <f t="shared" si="142"/>
        <v>8.7039887999999994</v>
      </c>
      <c r="G3068" s="17">
        <f t="shared" si="143"/>
        <v>3.6256000000000004E-2</v>
      </c>
    </row>
    <row r="3069" spans="5:7" x14ac:dyDescent="0.25">
      <c r="E3069" s="16">
        <v>30.67</v>
      </c>
      <c r="F3069" s="15">
        <f t="shared" si="142"/>
        <v>8.7064855999999988</v>
      </c>
      <c r="G3069" s="17">
        <f t="shared" si="143"/>
        <v>3.6247000000000001E-2</v>
      </c>
    </row>
    <row r="3070" spans="5:7" x14ac:dyDescent="0.25">
      <c r="E3070" s="16">
        <v>30.68</v>
      </c>
      <c r="F3070" s="15">
        <f t="shared" si="142"/>
        <v>8.7089824</v>
      </c>
      <c r="G3070" s="17">
        <f t="shared" si="143"/>
        <v>3.6237999999999999E-2</v>
      </c>
    </row>
    <row r="3071" spans="5:7" x14ac:dyDescent="0.25">
      <c r="E3071" s="16">
        <v>30.69</v>
      </c>
      <c r="F3071" s="15">
        <f t="shared" si="142"/>
        <v>8.7114791999999994</v>
      </c>
      <c r="G3071" s="17">
        <f t="shared" si="143"/>
        <v>3.6228999999999997E-2</v>
      </c>
    </row>
    <row r="3072" spans="5:7" x14ac:dyDescent="0.25">
      <c r="E3072" s="16">
        <v>30.7</v>
      </c>
      <c r="F3072" s="15">
        <f t="shared" si="142"/>
        <v>8.7139759999999988</v>
      </c>
      <c r="G3072" s="17">
        <f t="shared" si="143"/>
        <v>3.6220000000000002E-2</v>
      </c>
    </row>
    <row r="3073" spans="5:7" x14ac:dyDescent="0.25">
      <c r="E3073" s="16">
        <v>30.71</v>
      </c>
      <c r="F3073" s="15">
        <f t="shared" si="142"/>
        <v>8.7164728</v>
      </c>
      <c r="G3073" s="17">
        <f t="shared" si="143"/>
        <v>3.6211E-2</v>
      </c>
    </row>
    <row r="3074" spans="5:7" x14ac:dyDescent="0.25">
      <c r="E3074" s="16">
        <v>30.72</v>
      </c>
      <c r="F3074" s="15">
        <f t="shared" si="142"/>
        <v>8.7189695999999994</v>
      </c>
      <c r="G3074" s="17">
        <f t="shared" si="143"/>
        <v>3.6202000000000005E-2</v>
      </c>
    </row>
    <row r="3075" spans="5:7" x14ac:dyDescent="0.25">
      <c r="E3075" s="16">
        <v>30.73</v>
      </c>
      <c r="F3075" s="15">
        <f t="shared" si="142"/>
        <v>8.7214663999999988</v>
      </c>
      <c r="G3075" s="17">
        <f t="shared" si="143"/>
        <v>3.6193000000000003E-2</v>
      </c>
    </row>
    <row r="3076" spans="5:7" x14ac:dyDescent="0.25">
      <c r="E3076" s="16">
        <v>30.74</v>
      </c>
      <c r="F3076" s="15">
        <f t="shared" si="142"/>
        <v>8.7239631999999983</v>
      </c>
      <c r="G3076" s="17">
        <f t="shared" si="143"/>
        <v>3.6184000000000001E-2</v>
      </c>
    </row>
    <row r="3077" spans="5:7" x14ac:dyDescent="0.25">
      <c r="E3077" s="16">
        <v>30.75</v>
      </c>
      <c r="F3077" s="15">
        <f t="shared" si="142"/>
        <v>8.7264599999999994</v>
      </c>
      <c r="G3077" s="17">
        <f t="shared" si="143"/>
        <v>3.6174999999999999E-2</v>
      </c>
    </row>
    <row r="3078" spans="5:7" x14ac:dyDescent="0.25">
      <c r="E3078" s="16">
        <v>30.76</v>
      </c>
      <c r="F3078" s="15">
        <f t="shared" si="142"/>
        <v>8.7289567999999989</v>
      </c>
      <c r="G3078" s="17">
        <f t="shared" si="143"/>
        <v>3.6165999999999997E-2</v>
      </c>
    </row>
    <row r="3079" spans="5:7" x14ac:dyDescent="0.25">
      <c r="E3079" s="16">
        <v>30.77</v>
      </c>
      <c r="F3079" s="15">
        <f t="shared" si="142"/>
        <v>8.7314535999999983</v>
      </c>
      <c r="G3079" s="17">
        <f t="shared" si="143"/>
        <v>3.6157000000000002E-2</v>
      </c>
    </row>
    <row r="3080" spans="5:7" x14ac:dyDescent="0.25">
      <c r="E3080" s="16">
        <v>30.78</v>
      </c>
      <c r="F3080" s="15">
        <f t="shared" si="142"/>
        <v>8.7339503999999994</v>
      </c>
      <c r="G3080" s="17">
        <f t="shared" si="143"/>
        <v>3.6148E-2</v>
      </c>
    </row>
    <row r="3081" spans="5:7" x14ac:dyDescent="0.25">
      <c r="E3081" s="16">
        <v>30.79</v>
      </c>
      <c r="F3081" s="15">
        <f t="shared" si="142"/>
        <v>8.7364471999999989</v>
      </c>
      <c r="G3081" s="17">
        <f t="shared" si="143"/>
        <v>3.6139000000000004E-2</v>
      </c>
    </row>
    <row r="3082" spans="5:7" x14ac:dyDescent="0.25">
      <c r="E3082" s="16">
        <v>30.8</v>
      </c>
      <c r="F3082" s="15">
        <f t="shared" si="142"/>
        <v>8.738944</v>
      </c>
      <c r="G3082" s="17">
        <f t="shared" si="143"/>
        <v>3.6130000000000002E-2</v>
      </c>
    </row>
    <row r="3083" spans="5:7" x14ac:dyDescent="0.25">
      <c r="E3083" s="16">
        <v>30.81</v>
      </c>
      <c r="F3083" s="15">
        <f t="shared" si="142"/>
        <v>8.7414407999999995</v>
      </c>
      <c r="G3083" s="17">
        <f t="shared" si="143"/>
        <v>3.6121E-2</v>
      </c>
    </row>
    <row r="3084" spans="5:7" x14ac:dyDescent="0.25">
      <c r="E3084" s="16">
        <v>30.82</v>
      </c>
      <c r="F3084" s="15">
        <f t="shared" si="142"/>
        <v>8.7439375999999989</v>
      </c>
      <c r="G3084" s="17">
        <f t="shared" si="143"/>
        <v>3.6111999999999998E-2</v>
      </c>
    </row>
    <row r="3085" spans="5:7" x14ac:dyDescent="0.25">
      <c r="E3085" s="16">
        <v>30.83</v>
      </c>
      <c r="F3085" s="15">
        <f t="shared" si="142"/>
        <v>8.7464343999999983</v>
      </c>
      <c r="G3085" s="17">
        <f t="shared" si="143"/>
        <v>3.6103000000000003E-2</v>
      </c>
    </row>
    <row r="3086" spans="5:7" x14ac:dyDescent="0.25">
      <c r="E3086" s="16">
        <v>30.84</v>
      </c>
      <c r="F3086" s="15">
        <f t="shared" si="142"/>
        <v>8.7489311999999995</v>
      </c>
      <c r="G3086" s="17">
        <f t="shared" si="143"/>
        <v>3.6094000000000001E-2</v>
      </c>
    </row>
    <row r="3087" spans="5:7" x14ac:dyDescent="0.25">
      <c r="E3087" s="16">
        <v>30.85</v>
      </c>
      <c r="F3087" s="15">
        <f t="shared" si="142"/>
        <v>8.7514279999999989</v>
      </c>
      <c r="G3087" s="17">
        <f t="shared" si="143"/>
        <v>3.6084999999999999E-2</v>
      </c>
    </row>
    <row r="3088" spans="5:7" x14ac:dyDescent="0.25">
      <c r="E3088" s="16">
        <v>30.86</v>
      </c>
      <c r="F3088" s="15">
        <f t="shared" si="142"/>
        <v>8.7539247999999983</v>
      </c>
      <c r="G3088" s="17">
        <f t="shared" si="143"/>
        <v>3.6076000000000004E-2</v>
      </c>
    </row>
    <row r="3089" spans="5:7" x14ac:dyDescent="0.25">
      <c r="E3089" s="16">
        <v>30.87</v>
      </c>
      <c r="F3089" s="15">
        <f t="shared" si="142"/>
        <v>8.7564215999999995</v>
      </c>
      <c r="G3089" s="17">
        <f t="shared" si="143"/>
        <v>3.6067000000000002E-2</v>
      </c>
    </row>
    <row r="3090" spans="5:7" x14ac:dyDescent="0.25">
      <c r="E3090" s="16">
        <v>30.88</v>
      </c>
      <c r="F3090" s="15">
        <f t="shared" si="142"/>
        <v>8.7589183999999989</v>
      </c>
      <c r="G3090" s="17">
        <f t="shared" si="143"/>
        <v>3.6058E-2</v>
      </c>
    </row>
    <row r="3091" spans="5:7" x14ac:dyDescent="0.25">
      <c r="E3091" s="16">
        <v>30.89</v>
      </c>
      <c r="F3091" s="15">
        <f t="shared" si="142"/>
        <v>8.7614152000000001</v>
      </c>
      <c r="G3091" s="17">
        <f t="shared" si="143"/>
        <v>3.6048999999999998E-2</v>
      </c>
    </row>
    <row r="3092" spans="5:7" x14ac:dyDescent="0.25">
      <c r="E3092" s="16">
        <v>30.9</v>
      </c>
      <c r="F3092" s="15">
        <f t="shared" si="142"/>
        <v>8.7639119999999995</v>
      </c>
      <c r="G3092" s="17">
        <f t="shared" si="143"/>
        <v>3.6040000000000003E-2</v>
      </c>
    </row>
    <row r="3093" spans="5:7" x14ac:dyDescent="0.25">
      <c r="E3093" s="16">
        <v>30.91</v>
      </c>
      <c r="F3093" s="15">
        <f t="shared" si="142"/>
        <v>8.7664087999999989</v>
      </c>
      <c r="G3093" s="17">
        <f t="shared" si="143"/>
        <v>3.6031000000000001E-2</v>
      </c>
    </row>
    <row r="3094" spans="5:7" x14ac:dyDescent="0.25">
      <c r="E3094" s="16">
        <v>30.92</v>
      </c>
      <c r="F3094" s="15">
        <f t="shared" si="142"/>
        <v>8.7689056000000001</v>
      </c>
      <c r="G3094" s="17">
        <f t="shared" si="143"/>
        <v>3.6021999999999998E-2</v>
      </c>
    </row>
    <row r="3095" spans="5:7" x14ac:dyDescent="0.25">
      <c r="E3095" s="16">
        <v>30.93</v>
      </c>
      <c r="F3095" s="15">
        <f t="shared" si="142"/>
        <v>8.7714023999999995</v>
      </c>
      <c r="G3095" s="17">
        <f t="shared" si="143"/>
        <v>3.6013000000000003E-2</v>
      </c>
    </row>
    <row r="3096" spans="5:7" x14ac:dyDescent="0.25">
      <c r="E3096" s="16">
        <v>30.94</v>
      </c>
      <c r="F3096" s="15">
        <f t="shared" si="142"/>
        <v>8.7738991999999989</v>
      </c>
      <c r="G3096" s="17">
        <f t="shared" si="143"/>
        <v>3.6004000000000001E-2</v>
      </c>
    </row>
    <row r="3097" spans="5:7" x14ac:dyDescent="0.25">
      <c r="E3097" s="16">
        <v>30.95</v>
      </c>
      <c r="F3097" s="15">
        <f t="shared" si="142"/>
        <v>8.7763959999999983</v>
      </c>
      <c r="G3097" s="17">
        <f t="shared" si="143"/>
        <v>3.5994999999999999E-2</v>
      </c>
    </row>
    <row r="3098" spans="5:7" x14ac:dyDescent="0.25">
      <c r="E3098" s="16">
        <v>30.96</v>
      </c>
      <c r="F3098" s="15">
        <f t="shared" si="142"/>
        <v>8.7788927999999995</v>
      </c>
      <c r="G3098" s="17">
        <f t="shared" si="143"/>
        <v>3.5985999999999997E-2</v>
      </c>
    </row>
    <row r="3099" spans="5:7" x14ac:dyDescent="0.25">
      <c r="E3099" s="16">
        <v>30.97</v>
      </c>
      <c r="F3099" s="15">
        <f t="shared" si="142"/>
        <v>8.7813895999999989</v>
      </c>
      <c r="G3099" s="17">
        <f t="shared" si="143"/>
        <v>3.5977000000000002E-2</v>
      </c>
    </row>
    <row r="3100" spans="5:7" x14ac:dyDescent="0.25">
      <c r="E3100" s="16">
        <v>30.98</v>
      </c>
      <c r="F3100" s="15">
        <f t="shared" si="142"/>
        <v>8.7838864000000001</v>
      </c>
      <c r="G3100" s="17">
        <f t="shared" si="143"/>
        <v>3.5968E-2</v>
      </c>
    </row>
    <row r="3101" spans="5:7" x14ac:dyDescent="0.25">
      <c r="E3101" s="16">
        <v>30.99</v>
      </c>
      <c r="F3101" s="15">
        <f t="shared" si="142"/>
        <v>8.7863831999999995</v>
      </c>
      <c r="G3101" s="17">
        <f t="shared" si="143"/>
        <v>3.5959000000000005E-2</v>
      </c>
    </row>
    <row r="3102" spans="5:7" x14ac:dyDescent="0.25">
      <c r="E3102" s="16">
        <v>31</v>
      </c>
      <c r="F3102" s="15">
        <f t="shared" si="142"/>
        <v>8.7888799999999989</v>
      </c>
      <c r="G3102" s="17">
        <f t="shared" si="143"/>
        <v>3.5950000000000003E-2</v>
      </c>
    </row>
    <row r="3103" spans="5:7" x14ac:dyDescent="0.25">
      <c r="E3103" s="16">
        <v>31.01</v>
      </c>
      <c r="F3103" s="15">
        <f t="shared" si="142"/>
        <v>8.7913768000000001</v>
      </c>
      <c r="G3103" s="17">
        <f t="shared" si="143"/>
        <v>3.5941000000000001E-2</v>
      </c>
    </row>
    <row r="3104" spans="5:7" x14ac:dyDescent="0.25">
      <c r="E3104" s="16">
        <v>31.02</v>
      </c>
      <c r="F3104" s="15">
        <f t="shared" si="142"/>
        <v>8.7938735999999995</v>
      </c>
      <c r="G3104" s="17">
        <f t="shared" si="143"/>
        <v>3.5931999999999999E-2</v>
      </c>
    </row>
    <row r="3105" spans="5:7" x14ac:dyDescent="0.25">
      <c r="E3105" s="16">
        <v>31.03</v>
      </c>
      <c r="F3105" s="15">
        <f t="shared" si="142"/>
        <v>8.7963703999999989</v>
      </c>
      <c r="G3105" s="17">
        <f t="shared" si="143"/>
        <v>3.5922999999999997E-2</v>
      </c>
    </row>
    <row r="3106" spans="5:7" x14ac:dyDescent="0.25">
      <c r="E3106" s="16">
        <v>31.04</v>
      </c>
      <c r="F3106" s="15">
        <f t="shared" si="142"/>
        <v>8.7988671999999983</v>
      </c>
      <c r="G3106" s="17">
        <f t="shared" si="143"/>
        <v>3.5914000000000001E-2</v>
      </c>
    </row>
    <row r="3107" spans="5:7" x14ac:dyDescent="0.25">
      <c r="E3107" s="16">
        <v>31.05</v>
      </c>
      <c r="F3107" s="15">
        <f t="shared" si="142"/>
        <v>8.8013639999999995</v>
      </c>
      <c r="G3107" s="17">
        <f t="shared" si="143"/>
        <v>3.5904999999999999E-2</v>
      </c>
    </row>
    <row r="3108" spans="5:7" x14ac:dyDescent="0.25">
      <c r="E3108" s="16">
        <v>31.06</v>
      </c>
      <c r="F3108" s="15">
        <f t="shared" si="142"/>
        <v>8.8038607999999989</v>
      </c>
      <c r="G3108" s="17">
        <f t="shared" si="143"/>
        <v>3.5896000000000004E-2</v>
      </c>
    </row>
    <row r="3109" spans="5:7" x14ac:dyDescent="0.25">
      <c r="E3109" s="16">
        <v>31.07</v>
      </c>
      <c r="F3109" s="15">
        <f t="shared" si="142"/>
        <v>8.8063576000000001</v>
      </c>
      <c r="G3109" s="17">
        <f t="shared" si="143"/>
        <v>3.5887000000000002E-2</v>
      </c>
    </row>
    <row r="3110" spans="5:7" x14ac:dyDescent="0.25">
      <c r="E3110" s="16">
        <v>31.08</v>
      </c>
      <c r="F3110" s="15">
        <f t="shared" si="142"/>
        <v>8.8088543999999995</v>
      </c>
      <c r="G3110" s="17">
        <f t="shared" si="143"/>
        <v>3.5878E-2</v>
      </c>
    </row>
    <row r="3111" spans="5:7" x14ac:dyDescent="0.25">
      <c r="E3111" s="16">
        <v>31.09</v>
      </c>
      <c r="F3111" s="15">
        <f t="shared" si="142"/>
        <v>8.8113511999999989</v>
      </c>
      <c r="G3111" s="17">
        <f t="shared" si="143"/>
        <v>3.5868999999999998E-2</v>
      </c>
    </row>
    <row r="3112" spans="5:7" x14ac:dyDescent="0.25">
      <c r="E3112" s="16">
        <v>31.1</v>
      </c>
      <c r="F3112" s="15">
        <f t="shared" si="142"/>
        <v>8.8138480000000001</v>
      </c>
      <c r="G3112" s="17">
        <f t="shared" si="143"/>
        <v>3.5860000000000003E-2</v>
      </c>
    </row>
    <row r="3113" spans="5:7" x14ac:dyDescent="0.25">
      <c r="E3113" s="16">
        <v>31.11</v>
      </c>
      <c r="F3113" s="15">
        <f t="shared" si="142"/>
        <v>8.8163447999999995</v>
      </c>
      <c r="G3113" s="17">
        <f t="shared" si="143"/>
        <v>3.5851000000000001E-2</v>
      </c>
    </row>
    <row r="3114" spans="5:7" x14ac:dyDescent="0.25">
      <c r="E3114" s="16">
        <v>31.12</v>
      </c>
      <c r="F3114" s="15">
        <f t="shared" si="142"/>
        <v>8.8188415999999989</v>
      </c>
      <c r="G3114" s="17">
        <f t="shared" si="143"/>
        <v>3.5841999999999999E-2</v>
      </c>
    </row>
    <row r="3115" spans="5:7" x14ac:dyDescent="0.25">
      <c r="E3115" s="16">
        <v>31.13</v>
      </c>
      <c r="F3115" s="15">
        <f t="shared" si="142"/>
        <v>8.8213383999999984</v>
      </c>
      <c r="G3115" s="17">
        <f t="shared" si="143"/>
        <v>3.5833000000000004E-2</v>
      </c>
    </row>
    <row r="3116" spans="5:7" x14ac:dyDescent="0.25">
      <c r="E3116" s="16">
        <v>31.14</v>
      </c>
      <c r="F3116" s="15">
        <f t="shared" si="142"/>
        <v>8.8238351999999995</v>
      </c>
      <c r="G3116" s="17">
        <f t="shared" si="143"/>
        <v>3.5824000000000002E-2</v>
      </c>
    </row>
    <row r="3117" spans="5:7" x14ac:dyDescent="0.25">
      <c r="E3117" s="16">
        <v>31.15</v>
      </c>
      <c r="F3117" s="15">
        <f t="shared" si="142"/>
        <v>8.826331999999999</v>
      </c>
      <c r="G3117" s="17">
        <f t="shared" si="143"/>
        <v>3.5815E-2</v>
      </c>
    </row>
    <row r="3118" spans="5:7" x14ac:dyDescent="0.25">
      <c r="E3118" s="16">
        <v>31.16</v>
      </c>
      <c r="F3118" s="15">
        <f t="shared" si="142"/>
        <v>8.8288288000000001</v>
      </c>
      <c r="G3118" s="17">
        <f t="shared" si="143"/>
        <v>3.5805999999999998E-2</v>
      </c>
    </row>
    <row r="3119" spans="5:7" x14ac:dyDescent="0.25">
      <c r="E3119" s="16">
        <v>31.17</v>
      </c>
      <c r="F3119" s="15">
        <f t="shared" si="142"/>
        <v>8.8313255999999996</v>
      </c>
      <c r="G3119" s="17">
        <f t="shared" si="143"/>
        <v>3.5797000000000002E-2</v>
      </c>
    </row>
    <row r="3120" spans="5:7" x14ac:dyDescent="0.25">
      <c r="E3120" s="16">
        <v>31.18</v>
      </c>
      <c r="F3120" s="15">
        <f t="shared" si="142"/>
        <v>8.833822399999999</v>
      </c>
      <c r="G3120" s="17">
        <f t="shared" si="143"/>
        <v>3.5788E-2</v>
      </c>
    </row>
    <row r="3121" spans="5:7" x14ac:dyDescent="0.25">
      <c r="E3121" s="16">
        <v>31.19</v>
      </c>
      <c r="F3121" s="15">
        <f t="shared" si="142"/>
        <v>8.8363192000000002</v>
      </c>
      <c r="G3121" s="17">
        <f t="shared" si="143"/>
        <v>3.5778999999999998E-2</v>
      </c>
    </row>
    <row r="3122" spans="5:7" x14ac:dyDescent="0.25">
      <c r="E3122" s="16">
        <v>31.2</v>
      </c>
      <c r="F3122" s="15">
        <f t="shared" si="142"/>
        <v>8.8388159999999996</v>
      </c>
      <c r="G3122" s="17">
        <f t="shared" si="143"/>
        <v>3.5770000000000003E-2</v>
      </c>
    </row>
    <row r="3123" spans="5:7" x14ac:dyDescent="0.25">
      <c r="E3123" s="16">
        <v>31.21</v>
      </c>
      <c r="F3123" s="15">
        <f t="shared" si="142"/>
        <v>8.841312799999999</v>
      </c>
      <c r="G3123" s="17">
        <f t="shared" si="143"/>
        <v>3.5761000000000001E-2</v>
      </c>
    </row>
    <row r="3124" spans="5:7" x14ac:dyDescent="0.25">
      <c r="E3124" s="16">
        <v>31.22</v>
      </c>
      <c r="F3124" s="15">
        <f t="shared" si="142"/>
        <v>8.8438095999999984</v>
      </c>
      <c r="G3124" s="17">
        <f t="shared" si="143"/>
        <v>3.5751999999999999E-2</v>
      </c>
    </row>
    <row r="3125" spans="5:7" x14ac:dyDescent="0.25">
      <c r="E3125" s="16">
        <v>31.23</v>
      </c>
      <c r="F3125" s="15">
        <f t="shared" si="142"/>
        <v>8.8463063999999996</v>
      </c>
      <c r="G3125" s="17">
        <f t="shared" si="143"/>
        <v>3.5742999999999997E-2</v>
      </c>
    </row>
    <row r="3126" spans="5:7" x14ac:dyDescent="0.25">
      <c r="E3126" s="16">
        <v>31.24</v>
      </c>
      <c r="F3126" s="15">
        <f t="shared" si="142"/>
        <v>8.848803199999999</v>
      </c>
      <c r="G3126" s="17">
        <f t="shared" si="143"/>
        <v>3.5734000000000002E-2</v>
      </c>
    </row>
    <row r="3127" spans="5:7" x14ac:dyDescent="0.25">
      <c r="E3127" s="16">
        <v>31.25</v>
      </c>
      <c r="F3127" s="15">
        <f t="shared" si="142"/>
        <v>8.8512999999999984</v>
      </c>
      <c r="G3127" s="17">
        <f t="shared" si="143"/>
        <v>3.5725E-2</v>
      </c>
    </row>
    <row r="3128" spans="5:7" x14ac:dyDescent="0.25">
      <c r="E3128" s="16">
        <v>31.26</v>
      </c>
      <c r="F3128" s="15">
        <f t="shared" si="142"/>
        <v>8.8537967999999996</v>
      </c>
      <c r="G3128" s="17">
        <f t="shared" si="143"/>
        <v>3.5715999999999998E-2</v>
      </c>
    </row>
    <row r="3129" spans="5:7" x14ac:dyDescent="0.25">
      <c r="E3129" s="16">
        <v>31.27</v>
      </c>
      <c r="F3129" s="15">
        <f t="shared" si="142"/>
        <v>8.856293599999999</v>
      </c>
      <c r="G3129" s="17">
        <f t="shared" si="143"/>
        <v>3.5707000000000003E-2</v>
      </c>
    </row>
    <row r="3130" spans="5:7" x14ac:dyDescent="0.25">
      <c r="E3130" s="16">
        <v>31.28</v>
      </c>
      <c r="F3130" s="15">
        <f t="shared" si="142"/>
        <v>8.8587904000000002</v>
      </c>
      <c r="G3130" s="17">
        <f t="shared" si="143"/>
        <v>3.5698000000000001E-2</v>
      </c>
    </row>
    <row r="3131" spans="5:7" x14ac:dyDescent="0.25">
      <c r="E3131" s="16">
        <v>31.29</v>
      </c>
      <c r="F3131" s="15">
        <f t="shared" ref="F3131:F3194" si="144">B$39+(B$40-B$39)*(($E3131-$A$39)/($A$40-$A$39))</f>
        <v>8.8612871999999996</v>
      </c>
      <c r="G3131" s="17">
        <f t="shared" ref="G3131:G3194" si="145">C$39+(C$40-C$39)*(($E3131-$A$39)/($A$40-$A$39))</f>
        <v>3.5688999999999999E-2</v>
      </c>
    </row>
    <row r="3132" spans="5:7" x14ac:dyDescent="0.25">
      <c r="E3132" s="16">
        <v>31.3</v>
      </c>
      <c r="F3132" s="15">
        <f t="shared" si="144"/>
        <v>8.863783999999999</v>
      </c>
      <c r="G3132" s="17">
        <f t="shared" si="145"/>
        <v>3.5680000000000003E-2</v>
      </c>
    </row>
    <row r="3133" spans="5:7" x14ac:dyDescent="0.25">
      <c r="E3133" s="16">
        <v>31.31</v>
      </c>
      <c r="F3133" s="15">
        <f t="shared" si="144"/>
        <v>8.8662807999999984</v>
      </c>
      <c r="G3133" s="17">
        <f t="shared" si="145"/>
        <v>3.5671000000000001E-2</v>
      </c>
    </row>
    <row r="3134" spans="5:7" x14ac:dyDescent="0.25">
      <c r="E3134" s="16">
        <v>31.32</v>
      </c>
      <c r="F3134" s="15">
        <f t="shared" si="144"/>
        <v>8.8687775999999996</v>
      </c>
      <c r="G3134" s="17">
        <f t="shared" si="145"/>
        <v>3.5661999999999999E-2</v>
      </c>
    </row>
    <row r="3135" spans="5:7" x14ac:dyDescent="0.25">
      <c r="E3135" s="16">
        <v>31.33</v>
      </c>
      <c r="F3135" s="15">
        <f t="shared" si="144"/>
        <v>8.871274399999999</v>
      </c>
      <c r="G3135" s="17">
        <f t="shared" si="145"/>
        <v>3.5653000000000004E-2</v>
      </c>
    </row>
    <row r="3136" spans="5:7" x14ac:dyDescent="0.25">
      <c r="E3136" s="16">
        <v>31.34</v>
      </c>
      <c r="F3136" s="15">
        <f t="shared" si="144"/>
        <v>8.8737711999999984</v>
      </c>
      <c r="G3136" s="17">
        <f t="shared" si="145"/>
        <v>3.5644000000000002E-2</v>
      </c>
    </row>
    <row r="3137" spans="5:7" x14ac:dyDescent="0.25">
      <c r="E3137" s="16">
        <v>31.35</v>
      </c>
      <c r="F3137" s="15">
        <f t="shared" si="144"/>
        <v>8.8762679999999996</v>
      </c>
      <c r="G3137" s="17">
        <f t="shared" si="145"/>
        <v>3.5635E-2</v>
      </c>
    </row>
    <row r="3138" spans="5:7" x14ac:dyDescent="0.25">
      <c r="E3138" s="16">
        <v>31.36</v>
      </c>
      <c r="F3138" s="15">
        <f t="shared" si="144"/>
        <v>8.878764799999999</v>
      </c>
      <c r="G3138" s="17">
        <f t="shared" si="145"/>
        <v>3.5625999999999998E-2</v>
      </c>
    </row>
    <row r="3139" spans="5:7" x14ac:dyDescent="0.25">
      <c r="E3139" s="16">
        <v>31.37</v>
      </c>
      <c r="F3139" s="15">
        <f t="shared" si="144"/>
        <v>8.8812616000000002</v>
      </c>
      <c r="G3139" s="17">
        <f t="shared" si="145"/>
        <v>3.5617000000000003E-2</v>
      </c>
    </row>
    <row r="3140" spans="5:7" x14ac:dyDescent="0.25">
      <c r="E3140" s="16">
        <v>31.38</v>
      </c>
      <c r="F3140" s="15">
        <f t="shared" si="144"/>
        <v>8.8837583999999996</v>
      </c>
      <c r="G3140" s="17">
        <f t="shared" si="145"/>
        <v>3.5608000000000001E-2</v>
      </c>
    </row>
    <row r="3141" spans="5:7" x14ac:dyDescent="0.25">
      <c r="E3141" s="16">
        <v>31.39</v>
      </c>
      <c r="F3141" s="15">
        <f t="shared" si="144"/>
        <v>8.886255199999999</v>
      </c>
      <c r="G3141" s="17">
        <f t="shared" si="145"/>
        <v>3.5598999999999999E-2</v>
      </c>
    </row>
    <row r="3142" spans="5:7" x14ac:dyDescent="0.25">
      <c r="E3142" s="16">
        <v>31.4</v>
      </c>
      <c r="F3142" s="15">
        <f t="shared" si="144"/>
        <v>8.8887519999999984</v>
      </c>
      <c r="G3142" s="17">
        <f t="shared" si="145"/>
        <v>3.5590000000000004E-2</v>
      </c>
    </row>
    <row r="3143" spans="5:7" x14ac:dyDescent="0.25">
      <c r="E3143" s="16">
        <v>31.41</v>
      </c>
      <c r="F3143" s="15">
        <f t="shared" si="144"/>
        <v>8.8912487999999996</v>
      </c>
      <c r="G3143" s="17">
        <f t="shared" si="145"/>
        <v>3.5581000000000002E-2</v>
      </c>
    </row>
    <row r="3144" spans="5:7" x14ac:dyDescent="0.25">
      <c r="E3144" s="16">
        <v>31.42</v>
      </c>
      <c r="F3144" s="15">
        <f t="shared" si="144"/>
        <v>8.893745599999999</v>
      </c>
      <c r="G3144" s="17">
        <f t="shared" si="145"/>
        <v>3.5571999999999999E-2</v>
      </c>
    </row>
    <row r="3145" spans="5:7" x14ac:dyDescent="0.25">
      <c r="E3145" s="16">
        <v>31.43</v>
      </c>
      <c r="F3145" s="15">
        <f t="shared" si="144"/>
        <v>8.8962423999999984</v>
      </c>
      <c r="G3145" s="17">
        <f t="shared" si="145"/>
        <v>3.5563000000000004E-2</v>
      </c>
    </row>
    <row r="3146" spans="5:7" x14ac:dyDescent="0.25">
      <c r="E3146" s="16">
        <v>31.44</v>
      </c>
      <c r="F3146" s="15">
        <f t="shared" si="144"/>
        <v>8.8987391999999996</v>
      </c>
      <c r="G3146" s="17">
        <f t="shared" si="145"/>
        <v>3.5554000000000002E-2</v>
      </c>
    </row>
    <row r="3147" spans="5:7" x14ac:dyDescent="0.25">
      <c r="E3147" s="16">
        <v>31.45</v>
      </c>
      <c r="F3147" s="15">
        <f t="shared" si="144"/>
        <v>8.901235999999999</v>
      </c>
      <c r="G3147" s="17">
        <f t="shared" si="145"/>
        <v>3.5545E-2</v>
      </c>
    </row>
    <row r="3148" spans="5:7" x14ac:dyDescent="0.25">
      <c r="E3148" s="16">
        <v>31.46</v>
      </c>
      <c r="F3148" s="15">
        <f t="shared" si="144"/>
        <v>8.9037328000000002</v>
      </c>
      <c r="G3148" s="17">
        <f t="shared" si="145"/>
        <v>3.5535999999999998E-2</v>
      </c>
    </row>
    <row r="3149" spans="5:7" x14ac:dyDescent="0.25">
      <c r="E3149" s="16">
        <v>31.47</v>
      </c>
      <c r="F3149" s="15">
        <f t="shared" si="144"/>
        <v>8.9062295999999996</v>
      </c>
      <c r="G3149" s="17">
        <f t="shared" si="145"/>
        <v>3.5527000000000003E-2</v>
      </c>
    </row>
    <row r="3150" spans="5:7" x14ac:dyDescent="0.25">
      <c r="E3150" s="16">
        <v>31.48</v>
      </c>
      <c r="F3150" s="15">
        <f t="shared" si="144"/>
        <v>8.908726399999999</v>
      </c>
      <c r="G3150" s="17">
        <f t="shared" si="145"/>
        <v>3.5518000000000001E-2</v>
      </c>
    </row>
    <row r="3151" spans="5:7" x14ac:dyDescent="0.25">
      <c r="E3151" s="16">
        <v>31.49</v>
      </c>
      <c r="F3151" s="15">
        <f t="shared" si="144"/>
        <v>8.9112231999999985</v>
      </c>
      <c r="G3151" s="17">
        <f t="shared" si="145"/>
        <v>3.5508999999999999E-2</v>
      </c>
    </row>
    <row r="3152" spans="5:7" x14ac:dyDescent="0.25">
      <c r="E3152" s="16">
        <v>31.5</v>
      </c>
      <c r="F3152" s="15">
        <f t="shared" si="144"/>
        <v>8.9137199999999996</v>
      </c>
      <c r="G3152" s="17">
        <f t="shared" si="145"/>
        <v>3.5500000000000004E-2</v>
      </c>
    </row>
    <row r="3153" spans="5:7" x14ac:dyDescent="0.25">
      <c r="E3153" s="16">
        <v>31.51</v>
      </c>
      <c r="F3153" s="15">
        <f t="shared" si="144"/>
        <v>8.9162167999999991</v>
      </c>
      <c r="G3153" s="17">
        <f t="shared" si="145"/>
        <v>3.5491000000000002E-2</v>
      </c>
    </row>
    <row r="3154" spans="5:7" x14ac:dyDescent="0.25">
      <c r="E3154" s="16">
        <v>31.52</v>
      </c>
      <c r="F3154" s="15">
        <f t="shared" si="144"/>
        <v>8.9187135999999985</v>
      </c>
      <c r="G3154" s="17">
        <f t="shared" si="145"/>
        <v>3.5482E-2</v>
      </c>
    </row>
    <row r="3155" spans="5:7" x14ac:dyDescent="0.25">
      <c r="E3155" s="16">
        <v>31.53</v>
      </c>
      <c r="F3155" s="15">
        <f t="shared" si="144"/>
        <v>8.9212103999999997</v>
      </c>
      <c r="G3155" s="17">
        <f t="shared" si="145"/>
        <v>3.5472999999999998E-2</v>
      </c>
    </row>
    <row r="3156" spans="5:7" x14ac:dyDescent="0.25">
      <c r="E3156" s="16">
        <v>31.54</v>
      </c>
      <c r="F3156" s="15">
        <f t="shared" si="144"/>
        <v>8.9237071999999991</v>
      </c>
      <c r="G3156" s="17">
        <f t="shared" si="145"/>
        <v>3.5464000000000002E-2</v>
      </c>
    </row>
    <row r="3157" spans="5:7" x14ac:dyDescent="0.25">
      <c r="E3157" s="16">
        <v>31.55</v>
      </c>
      <c r="F3157" s="15">
        <f t="shared" si="144"/>
        <v>8.9262040000000002</v>
      </c>
      <c r="G3157" s="17">
        <f t="shared" si="145"/>
        <v>3.5455E-2</v>
      </c>
    </row>
    <row r="3158" spans="5:7" x14ac:dyDescent="0.25">
      <c r="E3158" s="16">
        <v>31.56</v>
      </c>
      <c r="F3158" s="15">
        <f t="shared" si="144"/>
        <v>8.9287007999999997</v>
      </c>
      <c r="G3158" s="17">
        <f t="shared" si="145"/>
        <v>3.5446000000000005E-2</v>
      </c>
    </row>
    <row r="3159" spans="5:7" x14ac:dyDescent="0.25">
      <c r="E3159" s="16">
        <v>31.57</v>
      </c>
      <c r="F3159" s="15">
        <f t="shared" si="144"/>
        <v>8.9311975999999991</v>
      </c>
      <c r="G3159" s="17">
        <f t="shared" si="145"/>
        <v>3.5437000000000003E-2</v>
      </c>
    </row>
    <row r="3160" spans="5:7" x14ac:dyDescent="0.25">
      <c r="E3160" s="16">
        <v>31.58</v>
      </c>
      <c r="F3160" s="15">
        <f t="shared" si="144"/>
        <v>8.9336943999999985</v>
      </c>
      <c r="G3160" s="17">
        <f t="shared" si="145"/>
        <v>3.5428000000000001E-2</v>
      </c>
    </row>
    <row r="3161" spans="5:7" x14ac:dyDescent="0.25">
      <c r="E3161" s="16">
        <v>31.59</v>
      </c>
      <c r="F3161" s="15">
        <f t="shared" si="144"/>
        <v>8.9361911999999997</v>
      </c>
      <c r="G3161" s="17">
        <f t="shared" si="145"/>
        <v>3.5418999999999999E-2</v>
      </c>
    </row>
    <row r="3162" spans="5:7" x14ac:dyDescent="0.25">
      <c r="E3162" s="16">
        <v>31.6</v>
      </c>
      <c r="F3162" s="15">
        <f t="shared" si="144"/>
        <v>8.9386879999999991</v>
      </c>
      <c r="G3162" s="17">
        <f t="shared" si="145"/>
        <v>3.5409999999999997E-2</v>
      </c>
    </row>
    <row r="3163" spans="5:7" x14ac:dyDescent="0.25">
      <c r="E3163" s="16">
        <v>31.61</v>
      </c>
      <c r="F3163" s="15">
        <f t="shared" si="144"/>
        <v>8.9411847999999985</v>
      </c>
      <c r="G3163" s="17">
        <f t="shared" si="145"/>
        <v>3.5401000000000002E-2</v>
      </c>
    </row>
    <row r="3164" spans="5:7" x14ac:dyDescent="0.25">
      <c r="E3164" s="16">
        <v>31.62</v>
      </c>
      <c r="F3164" s="15">
        <f t="shared" si="144"/>
        <v>8.9436815999999997</v>
      </c>
      <c r="G3164" s="17">
        <f t="shared" si="145"/>
        <v>3.5392E-2</v>
      </c>
    </row>
    <row r="3165" spans="5:7" x14ac:dyDescent="0.25">
      <c r="E3165" s="16">
        <v>31.63</v>
      </c>
      <c r="F3165" s="15">
        <f t="shared" si="144"/>
        <v>8.9461783999999991</v>
      </c>
      <c r="G3165" s="17">
        <f t="shared" si="145"/>
        <v>3.5383000000000005E-2</v>
      </c>
    </row>
    <row r="3166" spans="5:7" x14ac:dyDescent="0.25">
      <c r="E3166" s="16">
        <v>31.64</v>
      </c>
      <c r="F3166" s="15">
        <f t="shared" si="144"/>
        <v>8.9486752000000003</v>
      </c>
      <c r="G3166" s="17">
        <f t="shared" si="145"/>
        <v>3.5374000000000003E-2</v>
      </c>
    </row>
    <row r="3167" spans="5:7" x14ac:dyDescent="0.25">
      <c r="E3167" s="16">
        <v>31.65</v>
      </c>
      <c r="F3167" s="15">
        <f t="shared" si="144"/>
        <v>8.9511719999999997</v>
      </c>
      <c r="G3167" s="17">
        <f t="shared" si="145"/>
        <v>3.5365000000000001E-2</v>
      </c>
    </row>
    <row r="3168" spans="5:7" x14ac:dyDescent="0.25">
      <c r="E3168" s="16">
        <v>31.66</v>
      </c>
      <c r="F3168" s="15">
        <f t="shared" si="144"/>
        <v>8.9536687999999991</v>
      </c>
      <c r="G3168" s="17">
        <f t="shared" si="145"/>
        <v>3.5355999999999999E-2</v>
      </c>
    </row>
    <row r="3169" spans="5:7" x14ac:dyDescent="0.25">
      <c r="E3169" s="16">
        <v>31.67</v>
      </c>
      <c r="F3169" s="15">
        <f t="shared" si="144"/>
        <v>8.9561656000000003</v>
      </c>
      <c r="G3169" s="17">
        <f t="shared" si="145"/>
        <v>3.5346999999999996E-2</v>
      </c>
    </row>
    <row r="3170" spans="5:7" x14ac:dyDescent="0.25">
      <c r="E3170" s="16">
        <v>31.68</v>
      </c>
      <c r="F3170" s="15">
        <f t="shared" si="144"/>
        <v>8.9586623999999997</v>
      </c>
      <c r="G3170" s="17">
        <f t="shared" si="145"/>
        <v>3.5338000000000001E-2</v>
      </c>
    </row>
    <row r="3171" spans="5:7" x14ac:dyDescent="0.25">
      <c r="E3171" s="16">
        <v>31.69</v>
      </c>
      <c r="F3171" s="15">
        <f t="shared" si="144"/>
        <v>8.9611591999999991</v>
      </c>
      <c r="G3171" s="17">
        <f t="shared" si="145"/>
        <v>3.5328999999999999E-2</v>
      </c>
    </row>
    <row r="3172" spans="5:7" x14ac:dyDescent="0.25">
      <c r="E3172" s="16">
        <v>31.7</v>
      </c>
      <c r="F3172" s="15">
        <f t="shared" si="144"/>
        <v>8.9636559999999985</v>
      </c>
      <c r="G3172" s="17">
        <f t="shared" si="145"/>
        <v>3.5320000000000004E-2</v>
      </c>
    </row>
    <row r="3173" spans="5:7" x14ac:dyDescent="0.25">
      <c r="E3173" s="16">
        <v>31.71</v>
      </c>
      <c r="F3173" s="15">
        <f t="shared" si="144"/>
        <v>8.9661527999999997</v>
      </c>
      <c r="G3173" s="17">
        <f t="shared" si="145"/>
        <v>3.5311000000000002E-2</v>
      </c>
    </row>
    <row r="3174" spans="5:7" x14ac:dyDescent="0.25">
      <c r="E3174" s="16">
        <v>31.72</v>
      </c>
      <c r="F3174" s="15">
        <f t="shared" si="144"/>
        <v>8.9686495999999991</v>
      </c>
      <c r="G3174" s="17">
        <f t="shared" si="145"/>
        <v>3.5302E-2</v>
      </c>
    </row>
    <row r="3175" spans="5:7" x14ac:dyDescent="0.25">
      <c r="E3175" s="16">
        <v>31.73</v>
      </c>
      <c r="F3175" s="15">
        <f t="shared" si="144"/>
        <v>8.9711463999999985</v>
      </c>
      <c r="G3175" s="17">
        <f t="shared" si="145"/>
        <v>3.5292999999999998E-2</v>
      </c>
    </row>
    <row r="3176" spans="5:7" x14ac:dyDescent="0.25">
      <c r="E3176" s="16">
        <v>31.74</v>
      </c>
      <c r="F3176" s="15">
        <f t="shared" si="144"/>
        <v>8.9736431999999997</v>
      </c>
      <c r="G3176" s="17">
        <f t="shared" si="145"/>
        <v>3.5284000000000003E-2</v>
      </c>
    </row>
    <row r="3177" spans="5:7" x14ac:dyDescent="0.25">
      <c r="E3177" s="16">
        <v>31.75</v>
      </c>
      <c r="F3177" s="15">
        <f t="shared" si="144"/>
        <v>8.9761399999999991</v>
      </c>
      <c r="G3177" s="17">
        <f t="shared" si="145"/>
        <v>3.5275000000000001E-2</v>
      </c>
    </row>
    <row r="3178" spans="5:7" x14ac:dyDescent="0.25">
      <c r="E3178" s="16">
        <v>31.76</v>
      </c>
      <c r="F3178" s="15">
        <f t="shared" si="144"/>
        <v>8.9786368000000003</v>
      </c>
      <c r="G3178" s="17">
        <f t="shared" si="145"/>
        <v>3.5265999999999999E-2</v>
      </c>
    </row>
    <row r="3179" spans="5:7" x14ac:dyDescent="0.25">
      <c r="E3179" s="16">
        <v>31.77</v>
      </c>
      <c r="F3179" s="15">
        <f t="shared" si="144"/>
        <v>8.9811335999999997</v>
      </c>
      <c r="G3179" s="17">
        <f t="shared" si="145"/>
        <v>3.5257000000000004E-2</v>
      </c>
    </row>
    <row r="3180" spans="5:7" x14ac:dyDescent="0.25">
      <c r="E3180" s="16">
        <v>31.78</v>
      </c>
      <c r="F3180" s="15">
        <f t="shared" si="144"/>
        <v>8.9836303999999991</v>
      </c>
      <c r="G3180" s="17">
        <f t="shared" si="145"/>
        <v>3.5248000000000002E-2</v>
      </c>
    </row>
    <row r="3181" spans="5:7" x14ac:dyDescent="0.25">
      <c r="E3181" s="16">
        <v>31.79</v>
      </c>
      <c r="F3181" s="15">
        <f t="shared" si="144"/>
        <v>8.9861271999999985</v>
      </c>
      <c r="G3181" s="17">
        <f t="shared" si="145"/>
        <v>3.5238999999999999E-2</v>
      </c>
    </row>
    <row r="3182" spans="5:7" x14ac:dyDescent="0.25">
      <c r="E3182" s="16">
        <v>31.8</v>
      </c>
      <c r="F3182" s="15">
        <f t="shared" si="144"/>
        <v>8.9886239999999997</v>
      </c>
      <c r="G3182" s="17">
        <f t="shared" si="145"/>
        <v>3.5229999999999997E-2</v>
      </c>
    </row>
    <row r="3183" spans="5:7" x14ac:dyDescent="0.25">
      <c r="E3183" s="16">
        <v>31.81</v>
      </c>
      <c r="F3183" s="15">
        <f t="shared" si="144"/>
        <v>8.9911207999999991</v>
      </c>
      <c r="G3183" s="17">
        <f t="shared" si="145"/>
        <v>3.5221000000000002E-2</v>
      </c>
    </row>
    <row r="3184" spans="5:7" x14ac:dyDescent="0.25">
      <c r="E3184" s="16">
        <v>31.82</v>
      </c>
      <c r="F3184" s="15">
        <f t="shared" si="144"/>
        <v>8.9936175999999985</v>
      </c>
      <c r="G3184" s="17">
        <f t="shared" si="145"/>
        <v>3.5212E-2</v>
      </c>
    </row>
    <row r="3185" spans="5:7" x14ac:dyDescent="0.25">
      <c r="E3185" s="16">
        <v>31.83</v>
      </c>
      <c r="F3185" s="15">
        <f t="shared" si="144"/>
        <v>8.9961143999999997</v>
      </c>
      <c r="G3185" s="17">
        <f t="shared" si="145"/>
        <v>3.5203000000000005E-2</v>
      </c>
    </row>
    <row r="3186" spans="5:7" x14ac:dyDescent="0.25">
      <c r="E3186" s="16">
        <v>31.84</v>
      </c>
      <c r="F3186" s="15">
        <f t="shared" si="144"/>
        <v>8.9986111999999991</v>
      </c>
      <c r="G3186" s="17">
        <f t="shared" si="145"/>
        <v>3.5194000000000003E-2</v>
      </c>
    </row>
    <row r="3187" spans="5:7" x14ac:dyDescent="0.25">
      <c r="E3187" s="16">
        <v>31.85</v>
      </c>
      <c r="F3187" s="15">
        <f t="shared" si="144"/>
        <v>9.0011080000000003</v>
      </c>
      <c r="G3187" s="17">
        <f t="shared" si="145"/>
        <v>3.5185000000000001E-2</v>
      </c>
    </row>
    <row r="3188" spans="5:7" x14ac:dyDescent="0.25">
      <c r="E3188" s="16">
        <v>31.86</v>
      </c>
      <c r="F3188" s="15">
        <f t="shared" si="144"/>
        <v>9.0036047999999997</v>
      </c>
      <c r="G3188" s="17">
        <f t="shared" si="145"/>
        <v>3.5175999999999999E-2</v>
      </c>
    </row>
    <row r="3189" spans="5:7" x14ac:dyDescent="0.25">
      <c r="E3189" s="16">
        <v>31.87</v>
      </c>
      <c r="F3189" s="15">
        <f t="shared" si="144"/>
        <v>9.0061015999999992</v>
      </c>
      <c r="G3189" s="17">
        <f t="shared" si="145"/>
        <v>3.5166999999999997E-2</v>
      </c>
    </row>
    <row r="3190" spans="5:7" x14ac:dyDescent="0.25">
      <c r="E3190" s="16">
        <v>31.88</v>
      </c>
      <c r="F3190" s="15">
        <f t="shared" si="144"/>
        <v>9.0085983999999986</v>
      </c>
      <c r="G3190" s="17">
        <f t="shared" si="145"/>
        <v>3.5158000000000002E-2</v>
      </c>
    </row>
    <row r="3191" spans="5:7" x14ac:dyDescent="0.25">
      <c r="E3191" s="16">
        <v>31.89</v>
      </c>
      <c r="F3191" s="15">
        <f t="shared" si="144"/>
        <v>9.0110951999999997</v>
      </c>
      <c r="G3191" s="17">
        <f t="shared" si="145"/>
        <v>3.5149E-2</v>
      </c>
    </row>
    <row r="3192" spans="5:7" x14ac:dyDescent="0.25">
      <c r="E3192" s="16">
        <v>31.9</v>
      </c>
      <c r="F3192" s="15">
        <f t="shared" si="144"/>
        <v>9.0135919999999992</v>
      </c>
      <c r="G3192" s="17">
        <f t="shared" si="145"/>
        <v>3.5140000000000005E-2</v>
      </c>
    </row>
    <row r="3193" spans="5:7" x14ac:dyDescent="0.25">
      <c r="E3193" s="16">
        <v>31.91</v>
      </c>
      <c r="F3193" s="15">
        <f t="shared" si="144"/>
        <v>9.0160887999999986</v>
      </c>
      <c r="G3193" s="17">
        <f t="shared" si="145"/>
        <v>3.5131000000000003E-2</v>
      </c>
    </row>
    <row r="3194" spans="5:7" x14ac:dyDescent="0.25">
      <c r="E3194" s="16">
        <v>31.92</v>
      </c>
      <c r="F3194" s="15">
        <f t="shared" si="144"/>
        <v>9.0185855999999998</v>
      </c>
      <c r="G3194" s="17">
        <f t="shared" si="145"/>
        <v>3.5122E-2</v>
      </c>
    </row>
    <row r="3195" spans="5:7" x14ac:dyDescent="0.25">
      <c r="E3195" s="16">
        <v>31.93</v>
      </c>
      <c r="F3195" s="15">
        <f t="shared" ref="F3195:F3258" si="146">B$39+(B$40-B$39)*(($E3195-$A$39)/($A$40-$A$39))</f>
        <v>9.0210823999999992</v>
      </c>
      <c r="G3195" s="17">
        <f t="shared" ref="G3195:G3258" si="147">C$39+(C$40-C$39)*(($E3195-$A$39)/($A$40-$A$39))</f>
        <v>3.5112999999999998E-2</v>
      </c>
    </row>
    <row r="3196" spans="5:7" x14ac:dyDescent="0.25">
      <c r="E3196" s="16">
        <v>31.94</v>
      </c>
      <c r="F3196" s="15">
        <f t="shared" si="146"/>
        <v>9.0235792000000004</v>
      </c>
      <c r="G3196" s="17">
        <f t="shared" si="147"/>
        <v>3.5103999999999996E-2</v>
      </c>
    </row>
    <row r="3197" spans="5:7" x14ac:dyDescent="0.25">
      <c r="E3197" s="16">
        <v>31.95</v>
      </c>
      <c r="F3197" s="15">
        <f t="shared" si="146"/>
        <v>9.0260759999999998</v>
      </c>
      <c r="G3197" s="17">
        <f t="shared" si="147"/>
        <v>3.5095000000000001E-2</v>
      </c>
    </row>
    <row r="3198" spans="5:7" x14ac:dyDescent="0.25">
      <c r="E3198" s="16">
        <v>31.96</v>
      </c>
      <c r="F3198" s="15">
        <f t="shared" si="146"/>
        <v>9.0285727999999992</v>
      </c>
      <c r="G3198" s="17">
        <f t="shared" si="147"/>
        <v>3.5085999999999999E-2</v>
      </c>
    </row>
    <row r="3199" spans="5:7" x14ac:dyDescent="0.25">
      <c r="E3199" s="16">
        <v>31.97</v>
      </c>
      <c r="F3199" s="15">
        <f t="shared" si="146"/>
        <v>9.0310695999999986</v>
      </c>
      <c r="G3199" s="17">
        <f t="shared" si="147"/>
        <v>3.5077000000000004E-2</v>
      </c>
    </row>
    <row r="3200" spans="5:7" x14ac:dyDescent="0.25">
      <c r="E3200" s="16">
        <v>31.98</v>
      </c>
      <c r="F3200" s="15">
        <f t="shared" si="146"/>
        <v>9.0335663999999998</v>
      </c>
      <c r="G3200" s="17">
        <f t="shared" si="147"/>
        <v>3.5068000000000002E-2</v>
      </c>
    </row>
    <row r="3201" spans="5:7" x14ac:dyDescent="0.25">
      <c r="E3201" s="16">
        <v>31.99</v>
      </c>
      <c r="F3201" s="15">
        <f t="shared" si="146"/>
        <v>9.0360631999999992</v>
      </c>
      <c r="G3201" s="17">
        <f t="shared" si="147"/>
        <v>3.5059E-2</v>
      </c>
    </row>
    <row r="3202" spans="5:7" x14ac:dyDescent="0.25">
      <c r="E3202" s="16">
        <v>32</v>
      </c>
      <c r="F3202" s="15">
        <f t="shared" si="146"/>
        <v>9.0385599999999986</v>
      </c>
      <c r="G3202" s="17">
        <f t="shared" si="147"/>
        <v>3.5049999999999998E-2</v>
      </c>
    </row>
    <row r="3203" spans="5:7" x14ac:dyDescent="0.25">
      <c r="E3203" s="16">
        <v>32.01</v>
      </c>
      <c r="F3203" s="15">
        <f t="shared" si="146"/>
        <v>9.041056799999998</v>
      </c>
      <c r="G3203" s="17">
        <f t="shared" si="147"/>
        <v>3.5041000000000003E-2</v>
      </c>
    </row>
    <row r="3204" spans="5:7" x14ac:dyDescent="0.25">
      <c r="E3204" s="16">
        <v>32.020000000000003</v>
      </c>
      <c r="F3204" s="15">
        <f t="shared" si="146"/>
        <v>9.0435535999999992</v>
      </c>
      <c r="G3204" s="17">
        <f t="shared" si="147"/>
        <v>3.5032000000000001E-2</v>
      </c>
    </row>
    <row r="3205" spans="5:7" x14ac:dyDescent="0.25">
      <c r="E3205" s="16">
        <v>32.03</v>
      </c>
      <c r="F3205" s="15">
        <f t="shared" si="146"/>
        <v>9.0460504000000004</v>
      </c>
      <c r="G3205" s="17">
        <f t="shared" si="147"/>
        <v>3.5022999999999999E-2</v>
      </c>
    </row>
    <row r="3206" spans="5:7" x14ac:dyDescent="0.25">
      <c r="E3206" s="16">
        <v>32.04</v>
      </c>
      <c r="F3206" s="15">
        <f t="shared" si="146"/>
        <v>9.0485471999999998</v>
      </c>
      <c r="G3206" s="17">
        <f t="shared" si="147"/>
        <v>3.5014000000000003E-2</v>
      </c>
    </row>
    <row r="3207" spans="5:7" x14ac:dyDescent="0.25">
      <c r="E3207" s="16">
        <v>32.049999999999997</v>
      </c>
      <c r="F3207" s="15">
        <f t="shared" si="146"/>
        <v>9.0510439999999992</v>
      </c>
      <c r="G3207" s="17">
        <f t="shared" si="147"/>
        <v>3.5005000000000001E-2</v>
      </c>
    </row>
    <row r="3208" spans="5:7" x14ac:dyDescent="0.25">
      <c r="E3208" s="16">
        <v>32.06</v>
      </c>
      <c r="F3208" s="15">
        <f t="shared" si="146"/>
        <v>9.0535408000000004</v>
      </c>
      <c r="G3208" s="17">
        <f t="shared" si="147"/>
        <v>3.4995999999999999E-2</v>
      </c>
    </row>
    <row r="3209" spans="5:7" x14ac:dyDescent="0.25">
      <c r="E3209" s="16">
        <v>32.07</v>
      </c>
      <c r="F3209" s="15">
        <f t="shared" si="146"/>
        <v>9.0560375999999998</v>
      </c>
      <c r="G3209" s="17">
        <f t="shared" si="147"/>
        <v>3.4986999999999997E-2</v>
      </c>
    </row>
    <row r="3210" spans="5:7" x14ac:dyDescent="0.25">
      <c r="E3210" s="16">
        <v>32.08</v>
      </c>
      <c r="F3210" s="15">
        <f t="shared" si="146"/>
        <v>9.0585343999999992</v>
      </c>
      <c r="G3210" s="17">
        <f t="shared" si="147"/>
        <v>3.4978000000000002E-2</v>
      </c>
    </row>
    <row r="3211" spans="5:7" x14ac:dyDescent="0.25">
      <c r="E3211" s="16">
        <v>32.090000000000003</v>
      </c>
      <c r="F3211" s="15">
        <f t="shared" si="146"/>
        <v>9.0610312000000004</v>
      </c>
      <c r="G3211" s="17">
        <f t="shared" si="147"/>
        <v>3.4969E-2</v>
      </c>
    </row>
    <row r="3212" spans="5:7" x14ac:dyDescent="0.25">
      <c r="E3212" s="16">
        <v>32.1</v>
      </c>
      <c r="F3212" s="15">
        <f t="shared" si="146"/>
        <v>9.0635279999999998</v>
      </c>
      <c r="G3212" s="17">
        <f t="shared" si="147"/>
        <v>3.4959999999999998E-2</v>
      </c>
    </row>
    <row r="3213" spans="5:7" x14ac:dyDescent="0.25">
      <c r="E3213" s="16">
        <v>32.11</v>
      </c>
      <c r="F3213" s="15">
        <f t="shared" si="146"/>
        <v>9.0660247999999992</v>
      </c>
      <c r="G3213" s="17">
        <f t="shared" si="147"/>
        <v>3.4951000000000003E-2</v>
      </c>
    </row>
    <row r="3214" spans="5:7" x14ac:dyDescent="0.25">
      <c r="E3214" s="16">
        <v>32.119999999999997</v>
      </c>
      <c r="F3214" s="15">
        <f t="shared" si="146"/>
        <v>9.0685215999999986</v>
      </c>
      <c r="G3214" s="17">
        <f t="shared" si="147"/>
        <v>3.4942000000000001E-2</v>
      </c>
    </row>
    <row r="3215" spans="5:7" x14ac:dyDescent="0.25">
      <c r="E3215" s="16">
        <v>32.130000000000003</v>
      </c>
      <c r="F3215" s="15">
        <f t="shared" si="146"/>
        <v>9.0710183999999998</v>
      </c>
      <c r="G3215" s="17">
        <f t="shared" si="147"/>
        <v>3.4932999999999999E-2</v>
      </c>
    </row>
    <row r="3216" spans="5:7" x14ac:dyDescent="0.25">
      <c r="E3216" s="16">
        <v>32.14</v>
      </c>
      <c r="F3216" s="15">
        <f t="shared" si="146"/>
        <v>9.0735151999999992</v>
      </c>
      <c r="G3216" s="17">
        <f t="shared" si="147"/>
        <v>3.4923999999999997E-2</v>
      </c>
    </row>
    <row r="3217" spans="5:7" x14ac:dyDescent="0.25">
      <c r="E3217" s="16">
        <v>32.15</v>
      </c>
      <c r="F3217" s="15">
        <f t="shared" si="146"/>
        <v>9.0760119999999986</v>
      </c>
      <c r="G3217" s="17">
        <f t="shared" si="147"/>
        <v>3.4915000000000002E-2</v>
      </c>
    </row>
    <row r="3218" spans="5:7" x14ac:dyDescent="0.25">
      <c r="E3218" s="16">
        <v>32.159999999999997</v>
      </c>
      <c r="F3218" s="15">
        <f t="shared" si="146"/>
        <v>9.078508799999998</v>
      </c>
      <c r="G3218" s="17">
        <f t="shared" si="147"/>
        <v>3.4906000000000006E-2</v>
      </c>
    </row>
    <row r="3219" spans="5:7" x14ac:dyDescent="0.25">
      <c r="E3219" s="16">
        <v>32.17</v>
      </c>
      <c r="F3219" s="15">
        <f t="shared" si="146"/>
        <v>9.0810055999999992</v>
      </c>
      <c r="G3219" s="17">
        <f t="shared" si="147"/>
        <v>3.4896999999999997E-2</v>
      </c>
    </row>
    <row r="3220" spans="5:7" x14ac:dyDescent="0.25">
      <c r="E3220" s="16">
        <v>32.18</v>
      </c>
      <c r="F3220" s="15">
        <f t="shared" si="146"/>
        <v>9.0835023999999986</v>
      </c>
      <c r="G3220" s="17">
        <f t="shared" si="147"/>
        <v>3.4888000000000002E-2</v>
      </c>
    </row>
    <row r="3221" spans="5:7" x14ac:dyDescent="0.25">
      <c r="E3221" s="16">
        <v>32.19</v>
      </c>
      <c r="F3221" s="15">
        <f t="shared" si="146"/>
        <v>9.0859991999999981</v>
      </c>
      <c r="G3221" s="17">
        <f t="shared" si="147"/>
        <v>3.4879E-2</v>
      </c>
    </row>
    <row r="3222" spans="5:7" x14ac:dyDescent="0.25">
      <c r="E3222" s="16">
        <v>32.200000000000003</v>
      </c>
      <c r="F3222" s="15">
        <f t="shared" si="146"/>
        <v>9.0884959999999992</v>
      </c>
      <c r="G3222" s="17">
        <f t="shared" si="147"/>
        <v>3.4869999999999998E-2</v>
      </c>
    </row>
    <row r="3223" spans="5:7" x14ac:dyDescent="0.25">
      <c r="E3223" s="16">
        <v>32.21</v>
      </c>
      <c r="F3223" s="15">
        <f t="shared" si="146"/>
        <v>9.0909927999999987</v>
      </c>
      <c r="G3223" s="17">
        <f t="shared" si="147"/>
        <v>3.4861000000000003E-2</v>
      </c>
    </row>
    <row r="3224" spans="5:7" x14ac:dyDescent="0.25">
      <c r="E3224" s="16">
        <v>32.22</v>
      </c>
      <c r="F3224" s="15">
        <f t="shared" si="146"/>
        <v>9.0934895999999998</v>
      </c>
      <c r="G3224" s="17">
        <f t="shared" si="147"/>
        <v>3.4852000000000001E-2</v>
      </c>
    </row>
    <row r="3225" spans="5:7" x14ac:dyDescent="0.25">
      <c r="E3225" s="16">
        <v>32.229999999999997</v>
      </c>
      <c r="F3225" s="15">
        <f t="shared" si="146"/>
        <v>9.0959863999999993</v>
      </c>
      <c r="G3225" s="17">
        <f t="shared" si="147"/>
        <v>3.4843000000000006E-2</v>
      </c>
    </row>
    <row r="3226" spans="5:7" x14ac:dyDescent="0.25">
      <c r="E3226" s="16">
        <v>32.24</v>
      </c>
      <c r="F3226" s="15">
        <f t="shared" si="146"/>
        <v>9.0984832000000004</v>
      </c>
      <c r="G3226" s="17">
        <f t="shared" si="147"/>
        <v>3.4833999999999997E-2</v>
      </c>
    </row>
    <row r="3227" spans="5:7" x14ac:dyDescent="0.25">
      <c r="E3227" s="16">
        <v>32.25</v>
      </c>
      <c r="F3227" s="15">
        <f t="shared" si="146"/>
        <v>9.1009799999999998</v>
      </c>
      <c r="G3227" s="17">
        <f t="shared" si="147"/>
        <v>3.4825000000000002E-2</v>
      </c>
    </row>
    <row r="3228" spans="5:7" x14ac:dyDescent="0.25">
      <c r="E3228" s="16">
        <v>32.26</v>
      </c>
      <c r="F3228" s="15">
        <f t="shared" si="146"/>
        <v>9.1034767999999993</v>
      </c>
      <c r="G3228" s="17">
        <f t="shared" si="147"/>
        <v>3.4816E-2</v>
      </c>
    </row>
    <row r="3229" spans="5:7" x14ac:dyDescent="0.25">
      <c r="E3229" s="16">
        <v>32.270000000000003</v>
      </c>
      <c r="F3229" s="15">
        <f t="shared" si="146"/>
        <v>9.1059736000000004</v>
      </c>
      <c r="G3229" s="17">
        <f t="shared" si="147"/>
        <v>3.4806999999999998E-2</v>
      </c>
    </row>
    <row r="3230" spans="5:7" x14ac:dyDescent="0.25">
      <c r="E3230" s="16">
        <v>32.28</v>
      </c>
      <c r="F3230" s="15">
        <f t="shared" si="146"/>
        <v>9.1084703999999999</v>
      </c>
      <c r="G3230" s="17">
        <f t="shared" si="147"/>
        <v>3.4798000000000003E-2</v>
      </c>
    </row>
    <row r="3231" spans="5:7" x14ac:dyDescent="0.25">
      <c r="E3231" s="16">
        <v>32.29</v>
      </c>
      <c r="F3231" s="15">
        <f t="shared" si="146"/>
        <v>9.1109671999999993</v>
      </c>
      <c r="G3231" s="17">
        <f t="shared" si="147"/>
        <v>3.4789E-2</v>
      </c>
    </row>
    <row r="3232" spans="5:7" x14ac:dyDescent="0.25">
      <c r="E3232" s="16">
        <v>32.299999999999997</v>
      </c>
      <c r="F3232" s="15">
        <f t="shared" si="146"/>
        <v>9.1134639999999987</v>
      </c>
      <c r="G3232" s="17">
        <f t="shared" si="147"/>
        <v>3.4780000000000005E-2</v>
      </c>
    </row>
    <row r="3233" spans="5:7" x14ac:dyDescent="0.25">
      <c r="E3233" s="16">
        <v>32.31</v>
      </c>
      <c r="F3233" s="15">
        <f t="shared" si="146"/>
        <v>9.1159607999999999</v>
      </c>
      <c r="G3233" s="17">
        <f t="shared" si="147"/>
        <v>3.4770999999999996E-2</v>
      </c>
    </row>
    <row r="3234" spans="5:7" x14ac:dyDescent="0.25">
      <c r="E3234" s="16">
        <v>32.32</v>
      </c>
      <c r="F3234" s="15">
        <f t="shared" si="146"/>
        <v>9.1184575999999993</v>
      </c>
      <c r="G3234" s="17">
        <f t="shared" si="147"/>
        <v>3.4762000000000001E-2</v>
      </c>
    </row>
    <row r="3235" spans="5:7" x14ac:dyDescent="0.25">
      <c r="E3235" s="16">
        <v>32.33</v>
      </c>
      <c r="F3235" s="15">
        <f t="shared" si="146"/>
        <v>9.1209543999999987</v>
      </c>
      <c r="G3235" s="17">
        <f t="shared" si="147"/>
        <v>3.4752999999999999E-2</v>
      </c>
    </row>
    <row r="3236" spans="5:7" x14ac:dyDescent="0.25">
      <c r="E3236" s="16">
        <v>32.340000000000003</v>
      </c>
      <c r="F3236" s="15">
        <f t="shared" si="146"/>
        <v>9.1234511999999999</v>
      </c>
      <c r="G3236" s="17">
        <f t="shared" si="147"/>
        <v>3.4743999999999997E-2</v>
      </c>
    </row>
    <row r="3237" spans="5:7" x14ac:dyDescent="0.25">
      <c r="E3237" s="16">
        <v>32.35</v>
      </c>
      <c r="F3237" s="15">
        <f t="shared" si="146"/>
        <v>9.1259479999999993</v>
      </c>
      <c r="G3237" s="17">
        <f t="shared" si="147"/>
        <v>3.4735000000000002E-2</v>
      </c>
    </row>
    <row r="3238" spans="5:7" x14ac:dyDescent="0.25">
      <c r="E3238" s="16">
        <v>32.36</v>
      </c>
      <c r="F3238" s="15">
        <f t="shared" si="146"/>
        <v>9.1284447999999987</v>
      </c>
      <c r="G3238" s="17">
        <f t="shared" si="147"/>
        <v>3.4726E-2</v>
      </c>
    </row>
    <row r="3239" spans="5:7" x14ac:dyDescent="0.25">
      <c r="E3239" s="16">
        <v>32.369999999999997</v>
      </c>
      <c r="F3239" s="15">
        <f t="shared" si="146"/>
        <v>9.1309415999999981</v>
      </c>
      <c r="G3239" s="17">
        <f t="shared" si="147"/>
        <v>3.4717000000000005E-2</v>
      </c>
    </row>
    <row r="3240" spans="5:7" x14ac:dyDescent="0.25">
      <c r="E3240" s="16">
        <v>32.380000000000003</v>
      </c>
      <c r="F3240" s="15">
        <f t="shared" si="146"/>
        <v>9.1334383999999993</v>
      </c>
      <c r="G3240" s="17">
        <f t="shared" si="147"/>
        <v>3.4707999999999996E-2</v>
      </c>
    </row>
    <row r="3241" spans="5:7" x14ac:dyDescent="0.25">
      <c r="E3241" s="16">
        <v>32.39</v>
      </c>
      <c r="F3241" s="15">
        <f t="shared" si="146"/>
        <v>9.1359351999999987</v>
      </c>
      <c r="G3241" s="17">
        <f t="shared" si="147"/>
        <v>3.4699000000000001E-2</v>
      </c>
    </row>
    <row r="3242" spans="5:7" x14ac:dyDescent="0.25">
      <c r="E3242" s="16">
        <v>32.4</v>
      </c>
      <c r="F3242" s="15">
        <f t="shared" si="146"/>
        <v>9.1384319999999981</v>
      </c>
      <c r="G3242" s="17">
        <f t="shared" si="147"/>
        <v>3.4689999999999999E-2</v>
      </c>
    </row>
    <row r="3243" spans="5:7" x14ac:dyDescent="0.25">
      <c r="E3243" s="16">
        <v>32.409999999999997</v>
      </c>
      <c r="F3243" s="15">
        <f t="shared" si="146"/>
        <v>9.1409287999999993</v>
      </c>
      <c r="G3243" s="17">
        <f t="shared" si="147"/>
        <v>3.4681000000000003E-2</v>
      </c>
    </row>
    <row r="3244" spans="5:7" x14ac:dyDescent="0.25">
      <c r="E3244" s="16">
        <v>32.42</v>
      </c>
      <c r="F3244" s="15">
        <f t="shared" si="146"/>
        <v>9.1434256000000005</v>
      </c>
      <c r="G3244" s="17">
        <f t="shared" si="147"/>
        <v>3.4672000000000001E-2</v>
      </c>
    </row>
    <row r="3245" spans="5:7" x14ac:dyDescent="0.25">
      <c r="E3245" s="16">
        <v>32.43</v>
      </c>
      <c r="F3245" s="15">
        <f t="shared" si="146"/>
        <v>9.1459223999999999</v>
      </c>
      <c r="G3245" s="17">
        <f t="shared" si="147"/>
        <v>3.4662999999999999E-2</v>
      </c>
    </row>
    <row r="3246" spans="5:7" x14ac:dyDescent="0.25">
      <c r="E3246" s="16">
        <v>32.44</v>
      </c>
      <c r="F3246" s="15">
        <f t="shared" si="146"/>
        <v>9.1484191999999993</v>
      </c>
      <c r="G3246" s="17">
        <f t="shared" si="147"/>
        <v>3.4654000000000004E-2</v>
      </c>
    </row>
    <row r="3247" spans="5:7" x14ac:dyDescent="0.25">
      <c r="E3247" s="16">
        <v>32.450000000000003</v>
      </c>
      <c r="F3247" s="15">
        <f t="shared" si="146"/>
        <v>9.1509160000000005</v>
      </c>
      <c r="G3247" s="17">
        <f t="shared" si="147"/>
        <v>3.4644999999999995E-2</v>
      </c>
    </row>
    <row r="3248" spans="5:7" x14ac:dyDescent="0.25">
      <c r="E3248" s="16">
        <v>32.46</v>
      </c>
      <c r="F3248" s="15">
        <f t="shared" si="146"/>
        <v>9.1534127999999999</v>
      </c>
      <c r="G3248" s="17">
        <f t="shared" si="147"/>
        <v>3.4636E-2</v>
      </c>
    </row>
    <row r="3249" spans="5:7" x14ac:dyDescent="0.25">
      <c r="E3249" s="16">
        <v>32.47</v>
      </c>
      <c r="F3249" s="15">
        <f t="shared" si="146"/>
        <v>9.1559095999999993</v>
      </c>
      <c r="G3249" s="17">
        <f t="shared" si="147"/>
        <v>3.4627000000000005E-2</v>
      </c>
    </row>
    <row r="3250" spans="5:7" x14ac:dyDescent="0.25">
      <c r="E3250" s="16">
        <v>32.479999999999997</v>
      </c>
      <c r="F3250" s="15">
        <f t="shared" si="146"/>
        <v>9.1584063999999987</v>
      </c>
      <c r="G3250" s="17">
        <f t="shared" si="147"/>
        <v>3.4618000000000003E-2</v>
      </c>
    </row>
    <row r="3251" spans="5:7" x14ac:dyDescent="0.25">
      <c r="E3251" s="16">
        <v>32.49</v>
      </c>
      <c r="F3251" s="15">
        <f t="shared" si="146"/>
        <v>9.1609031999999999</v>
      </c>
      <c r="G3251" s="17">
        <f t="shared" si="147"/>
        <v>3.4609000000000001E-2</v>
      </c>
    </row>
    <row r="3252" spans="5:7" x14ac:dyDescent="0.25">
      <c r="E3252" s="16">
        <v>32.5</v>
      </c>
      <c r="F3252" s="15">
        <f t="shared" si="146"/>
        <v>9.1633999999999993</v>
      </c>
      <c r="G3252" s="17">
        <f t="shared" si="147"/>
        <v>3.4599999999999999E-2</v>
      </c>
    </row>
    <row r="3253" spans="5:7" x14ac:dyDescent="0.25">
      <c r="E3253" s="16">
        <v>32.51</v>
      </c>
      <c r="F3253" s="15">
        <f t="shared" si="146"/>
        <v>9.1658967999999987</v>
      </c>
      <c r="G3253" s="17">
        <f t="shared" si="147"/>
        <v>3.4591000000000004E-2</v>
      </c>
    </row>
    <row r="3254" spans="5:7" x14ac:dyDescent="0.25">
      <c r="E3254" s="16">
        <v>32.520000000000003</v>
      </c>
      <c r="F3254" s="15">
        <f t="shared" si="146"/>
        <v>9.1683935999999999</v>
      </c>
      <c r="G3254" s="17">
        <f t="shared" si="147"/>
        <v>3.4581999999999995E-2</v>
      </c>
    </row>
    <row r="3255" spans="5:7" x14ac:dyDescent="0.25">
      <c r="E3255" s="16">
        <v>32.53</v>
      </c>
      <c r="F3255" s="15">
        <f t="shared" si="146"/>
        <v>9.1708903999999993</v>
      </c>
      <c r="G3255" s="17">
        <f t="shared" si="147"/>
        <v>3.4573E-2</v>
      </c>
    </row>
    <row r="3256" spans="5:7" x14ac:dyDescent="0.25">
      <c r="E3256" s="16">
        <v>32.54</v>
      </c>
      <c r="F3256" s="15">
        <f t="shared" si="146"/>
        <v>9.1733871999999987</v>
      </c>
      <c r="G3256" s="17">
        <f t="shared" si="147"/>
        <v>3.4564000000000004E-2</v>
      </c>
    </row>
    <row r="3257" spans="5:7" x14ac:dyDescent="0.25">
      <c r="E3257" s="16">
        <v>32.549999999999997</v>
      </c>
      <c r="F3257" s="15">
        <f t="shared" si="146"/>
        <v>9.1758839999999982</v>
      </c>
      <c r="G3257" s="17">
        <f t="shared" si="147"/>
        <v>3.4555000000000002E-2</v>
      </c>
    </row>
    <row r="3258" spans="5:7" x14ac:dyDescent="0.25">
      <c r="E3258" s="16">
        <v>32.56</v>
      </c>
      <c r="F3258" s="15">
        <f t="shared" si="146"/>
        <v>9.1783807999999993</v>
      </c>
      <c r="G3258" s="17">
        <f t="shared" si="147"/>
        <v>3.4546E-2</v>
      </c>
    </row>
    <row r="3259" spans="5:7" x14ac:dyDescent="0.25">
      <c r="E3259" s="16">
        <v>32.57</v>
      </c>
      <c r="F3259" s="15">
        <f t="shared" ref="F3259:F3322" si="148">B$39+(B$40-B$39)*(($E3259-$A$39)/($A$40-$A$39))</f>
        <v>9.1808775999999988</v>
      </c>
      <c r="G3259" s="17">
        <f t="shared" ref="G3259:G3322" si="149">C$39+(C$40-C$39)*(($E3259-$A$39)/($A$40-$A$39))</f>
        <v>3.4536999999999998E-2</v>
      </c>
    </row>
    <row r="3260" spans="5:7" x14ac:dyDescent="0.25">
      <c r="E3260" s="16">
        <v>32.58</v>
      </c>
      <c r="F3260" s="15">
        <f t="shared" si="148"/>
        <v>9.1833743999999982</v>
      </c>
      <c r="G3260" s="17">
        <f t="shared" si="149"/>
        <v>3.4528000000000003E-2</v>
      </c>
    </row>
    <row r="3261" spans="5:7" x14ac:dyDescent="0.25">
      <c r="E3261" s="16">
        <v>32.590000000000003</v>
      </c>
      <c r="F3261" s="15">
        <f t="shared" si="148"/>
        <v>9.1858711999999993</v>
      </c>
      <c r="G3261" s="17">
        <f t="shared" si="149"/>
        <v>3.4518999999999994E-2</v>
      </c>
    </row>
    <row r="3262" spans="5:7" x14ac:dyDescent="0.25">
      <c r="E3262" s="16">
        <v>32.6</v>
      </c>
      <c r="F3262" s="15">
        <f t="shared" si="148"/>
        <v>9.1883680000000005</v>
      </c>
      <c r="G3262" s="17">
        <f t="shared" si="149"/>
        <v>3.4509999999999999E-2</v>
      </c>
    </row>
    <row r="3263" spans="5:7" x14ac:dyDescent="0.25">
      <c r="E3263" s="16">
        <v>32.61</v>
      </c>
      <c r="F3263" s="15">
        <f t="shared" si="148"/>
        <v>9.1908647999999999</v>
      </c>
      <c r="G3263" s="17">
        <f t="shared" si="149"/>
        <v>3.4501000000000004E-2</v>
      </c>
    </row>
    <row r="3264" spans="5:7" x14ac:dyDescent="0.25">
      <c r="E3264" s="16">
        <v>32.619999999999997</v>
      </c>
      <c r="F3264" s="15">
        <f t="shared" si="148"/>
        <v>9.1933615999999994</v>
      </c>
      <c r="G3264" s="17">
        <f t="shared" si="149"/>
        <v>3.4492000000000002E-2</v>
      </c>
    </row>
    <row r="3265" spans="5:7" x14ac:dyDescent="0.25">
      <c r="E3265" s="16">
        <v>32.630000000000003</v>
      </c>
      <c r="F3265" s="15">
        <f t="shared" si="148"/>
        <v>9.1958584000000005</v>
      </c>
      <c r="G3265" s="17">
        <f t="shared" si="149"/>
        <v>3.4483E-2</v>
      </c>
    </row>
    <row r="3266" spans="5:7" x14ac:dyDescent="0.25">
      <c r="E3266" s="16">
        <v>32.64</v>
      </c>
      <c r="F3266" s="15">
        <f t="shared" si="148"/>
        <v>9.1983552</v>
      </c>
      <c r="G3266" s="17">
        <f t="shared" si="149"/>
        <v>3.4473999999999998E-2</v>
      </c>
    </row>
    <row r="3267" spans="5:7" x14ac:dyDescent="0.25">
      <c r="E3267" s="16">
        <v>32.65</v>
      </c>
      <c r="F3267" s="15">
        <f t="shared" si="148"/>
        <v>9.2008519999999994</v>
      </c>
      <c r="G3267" s="17">
        <f t="shared" si="149"/>
        <v>3.4465000000000003E-2</v>
      </c>
    </row>
    <row r="3268" spans="5:7" x14ac:dyDescent="0.25">
      <c r="E3268" s="16">
        <v>32.659999999999997</v>
      </c>
      <c r="F3268" s="15">
        <f t="shared" si="148"/>
        <v>9.2033487999999988</v>
      </c>
      <c r="G3268" s="17">
        <f t="shared" si="149"/>
        <v>3.4456000000000001E-2</v>
      </c>
    </row>
    <row r="3269" spans="5:7" x14ac:dyDescent="0.25">
      <c r="E3269" s="16">
        <v>32.67</v>
      </c>
      <c r="F3269" s="15">
        <f t="shared" si="148"/>
        <v>9.2058456</v>
      </c>
      <c r="G3269" s="17">
        <f t="shared" si="149"/>
        <v>3.4446999999999998E-2</v>
      </c>
    </row>
    <row r="3270" spans="5:7" x14ac:dyDescent="0.25">
      <c r="E3270" s="16">
        <v>32.68</v>
      </c>
      <c r="F3270" s="15">
        <f t="shared" si="148"/>
        <v>9.2083423999999994</v>
      </c>
      <c r="G3270" s="17">
        <f t="shared" si="149"/>
        <v>3.4438000000000003E-2</v>
      </c>
    </row>
    <row r="3271" spans="5:7" x14ac:dyDescent="0.25">
      <c r="E3271" s="16">
        <v>32.69</v>
      </c>
      <c r="F3271" s="15">
        <f t="shared" si="148"/>
        <v>9.2108391999999988</v>
      </c>
      <c r="G3271" s="17">
        <f t="shared" si="149"/>
        <v>3.4429000000000001E-2</v>
      </c>
    </row>
    <row r="3272" spans="5:7" x14ac:dyDescent="0.25">
      <c r="E3272" s="16">
        <v>32.700000000000003</v>
      </c>
      <c r="F3272" s="15">
        <f t="shared" si="148"/>
        <v>9.213336</v>
      </c>
      <c r="G3272" s="17">
        <f t="shared" si="149"/>
        <v>3.4419999999999999E-2</v>
      </c>
    </row>
    <row r="3273" spans="5:7" x14ac:dyDescent="0.25">
      <c r="E3273" s="16">
        <v>32.71</v>
      </c>
      <c r="F3273" s="15">
        <f t="shared" si="148"/>
        <v>9.2158327999999994</v>
      </c>
      <c r="G3273" s="17">
        <f t="shared" si="149"/>
        <v>3.4410999999999997E-2</v>
      </c>
    </row>
    <row r="3274" spans="5:7" x14ac:dyDescent="0.25">
      <c r="E3274" s="16">
        <v>32.72</v>
      </c>
      <c r="F3274" s="15">
        <f t="shared" si="148"/>
        <v>9.2183295999999988</v>
      </c>
      <c r="G3274" s="17">
        <f t="shared" si="149"/>
        <v>3.4402000000000002E-2</v>
      </c>
    </row>
    <row r="3275" spans="5:7" x14ac:dyDescent="0.25">
      <c r="E3275" s="16">
        <v>32.729999999999997</v>
      </c>
      <c r="F3275" s="15">
        <f t="shared" si="148"/>
        <v>9.2208263999999982</v>
      </c>
      <c r="G3275" s="17">
        <f t="shared" si="149"/>
        <v>3.4393000000000007E-2</v>
      </c>
    </row>
    <row r="3276" spans="5:7" x14ac:dyDescent="0.25">
      <c r="E3276" s="16">
        <v>32.74</v>
      </c>
      <c r="F3276" s="15">
        <f t="shared" si="148"/>
        <v>9.2233231999999994</v>
      </c>
      <c r="G3276" s="17">
        <f t="shared" si="149"/>
        <v>3.4383999999999998E-2</v>
      </c>
    </row>
    <row r="3277" spans="5:7" x14ac:dyDescent="0.25">
      <c r="E3277" s="16">
        <v>32.75</v>
      </c>
      <c r="F3277" s="15">
        <f t="shared" si="148"/>
        <v>9.2258199999999988</v>
      </c>
      <c r="G3277" s="17">
        <f t="shared" si="149"/>
        <v>3.4375000000000003E-2</v>
      </c>
    </row>
    <row r="3278" spans="5:7" x14ac:dyDescent="0.25">
      <c r="E3278" s="16">
        <v>32.76</v>
      </c>
      <c r="F3278" s="15">
        <f t="shared" si="148"/>
        <v>9.2283167999999982</v>
      </c>
      <c r="G3278" s="17">
        <f t="shared" si="149"/>
        <v>3.4366000000000001E-2</v>
      </c>
    </row>
    <row r="3279" spans="5:7" x14ac:dyDescent="0.25">
      <c r="E3279" s="16">
        <v>32.770000000000003</v>
      </c>
      <c r="F3279" s="15">
        <f t="shared" si="148"/>
        <v>9.2308135999999994</v>
      </c>
      <c r="G3279" s="17">
        <f t="shared" si="149"/>
        <v>3.4356999999999999E-2</v>
      </c>
    </row>
    <row r="3280" spans="5:7" x14ac:dyDescent="0.25">
      <c r="E3280" s="16">
        <v>32.78</v>
      </c>
      <c r="F3280" s="15">
        <f t="shared" si="148"/>
        <v>9.2333104000000006</v>
      </c>
      <c r="G3280" s="17">
        <f t="shared" si="149"/>
        <v>3.4347999999999997E-2</v>
      </c>
    </row>
    <row r="3281" spans="5:7" x14ac:dyDescent="0.25">
      <c r="E3281" s="16">
        <v>32.79</v>
      </c>
      <c r="F3281" s="15">
        <f t="shared" si="148"/>
        <v>9.2358072</v>
      </c>
      <c r="G3281" s="17">
        <f t="shared" si="149"/>
        <v>3.4339000000000001E-2</v>
      </c>
    </row>
    <row r="3282" spans="5:7" x14ac:dyDescent="0.25">
      <c r="E3282" s="16">
        <v>32.799999999999997</v>
      </c>
      <c r="F3282" s="15">
        <f t="shared" si="148"/>
        <v>9.2383039999999994</v>
      </c>
      <c r="G3282" s="17">
        <f t="shared" si="149"/>
        <v>3.4330000000000006E-2</v>
      </c>
    </row>
    <row r="3283" spans="5:7" x14ac:dyDescent="0.25">
      <c r="E3283" s="16">
        <v>32.81</v>
      </c>
      <c r="F3283" s="15">
        <f t="shared" si="148"/>
        <v>9.2408008000000006</v>
      </c>
      <c r="G3283" s="17">
        <f t="shared" si="149"/>
        <v>3.4320999999999997E-2</v>
      </c>
    </row>
    <row r="3284" spans="5:7" x14ac:dyDescent="0.25">
      <c r="E3284" s="16">
        <v>32.82</v>
      </c>
      <c r="F3284" s="15">
        <f t="shared" si="148"/>
        <v>9.2432976</v>
      </c>
      <c r="G3284" s="17">
        <f t="shared" si="149"/>
        <v>3.4312000000000002E-2</v>
      </c>
    </row>
    <row r="3285" spans="5:7" x14ac:dyDescent="0.25">
      <c r="E3285" s="16">
        <v>32.83</v>
      </c>
      <c r="F3285" s="15">
        <f t="shared" si="148"/>
        <v>9.2457943999999994</v>
      </c>
      <c r="G3285" s="17">
        <f t="shared" si="149"/>
        <v>3.4303E-2</v>
      </c>
    </row>
    <row r="3286" spans="5:7" x14ac:dyDescent="0.25">
      <c r="E3286" s="16">
        <v>32.840000000000003</v>
      </c>
      <c r="F3286" s="15">
        <f t="shared" si="148"/>
        <v>9.2482912000000006</v>
      </c>
      <c r="G3286" s="17">
        <f t="shared" si="149"/>
        <v>3.4293999999999998E-2</v>
      </c>
    </row>
    <row r="3287" spans="5:7" x14ac:dyDescent="0.25">
      <c r="E3287" s="16">
        <v>32.85</v>
      </c>
      <c r="F3287" s="15">
        <f t="shared" si="148"/>
        <v>9.250788</v>
      </c>
      <c r="G3287" s="17">
        <f t="shared" si="149"/>
        <v>3.4284999999999996E-2</v>
      </c>
    </row>
    <row r="3288" spans="5:7" x14ac:dyDescent="0.25">
      <c r="E3288" s="16">
        <v>32.86</v>
      </c>
      <c r="F3288" s="15">
        <f t="shared" si="148"/>
        <v>9.2532847999999994</v>
      </c>
      <c r="G3288" s="17">
        <f t="shared" si="149"/>
        <v>3.4276000000000001E-2</v>
      </c>
    </row>
    <row r="3289" spans="5:7" x14ac:dyDescent="0.25">
      <c r="E3289" s="16">
        <v>32.869999999999997</v>
      </c>
      <c r="F3289" s="15">
        <f t="shared" si="148"/>
        <v>9.2557815999999988</v>
      </c>
      <c r="G3289" s="17">
        <f t="shared" si="149"/>
        <v>3.4267000000000006E-2</v>
      </c>
    </row>
    <row r="3290" spans="5:7" x14ac:dyDescent="0.25">
      <c r="E3290" s="16">
        <v>32.880000000000003</v>
      </c>
      <c r="F3290" s="15">
        <f t="shared" si="148"/>
        <v>9.2582784</v>
      </c>
      <c r="G3290" s="17">
        <f t="shared" si="149"/>
        <v>3.4257999999999997E-2</v>
      </c>
    </row>
    <row r="3291" spans="5:7" x14ac:dyDescent="0.25">
      <c r="E3291" s="16">
        <v>32.89</v>
      </c>
      <c r="F3291" s="15">
        <f t="shared" si="148"/>
        <v>9.2607751999999994</v>
      </c>
      <c r="G3291" s="17">
        <f t="shared" si="149"/>
        <v>3.4249000000000002E-2</v>
      </c>
    </row>
    <row r="3292" spans="5:7" x14ac:dyDescent="0.25">
      <c r="E3292" s="16">
        <v>32.9</v>
      </c>
      <c r="F3292" s="15">
        <f t="shared" si="148"/>
        <v>9.2632719999999988</v>
      </c>
      <c r="G3292" s="17">
        <f t="shared" si="149"/>
        <v>3.424E-2</v>
      </c>
    </row>
    <row r="3293" spans="5:7" x14ac:dyDescent="0.25">
      <c r="E3293" s="16">
        <v>32.909999999999997</v>
      </c>
      <c r="F3293" s="15">
        <f t="shared" si="148"/>
        <v>9.2657687999999983</v>
      </c>
      <c r="G3293" s="17">
        <f t="shared" si="149"/>
        <v>3.4231000000000004E-2</v>
      </c>
    </row>
    <row r="3294" spans="5:7" x14ac:dyDescent="0.25">
      <c r="E3294" s="16">
        <v>32.92</v>
      </c>
      <c r="F3294" s="15">
        <f t="shared" si="148"/>
        <v>9.2682655999999994</v>
      </c>
      <c r="G3294" s="17">
        <f t="shared" si="149"/>
        <v>3.4222000000000002E-2</v>
      </c>
    </row>
    <row r="3295" spans="5:7" x14ac:dyDescent="0.25">
      <c r="E3295" s="16">
        <v>32.93</v>
      </c>
      <c r="F3295" s="15">
        <f t="shared" si="148"/>
        <v>9.2707623999999988</v>
      </c>
      <c r="G3295" s="17">
        <f t="shared" si="149"/>
        <v>3.4213E-2</v>
      </c>
    </row>
    <row r="3296" spans="5:7" x14ac:dyDescent="0.25">
      <c r="E3296" s="16">
        <v>32.94</v>
      </c>
      <c r="F3296" s="15">
        <f t="shared" si="148"/>
        <v>9.2732591999999983</v>
      </c>
      <c r="G3296" s="17">
        <f t="shared" si="149"/>
        <v>3.4204000000000005E-2</v>
      </c>
    </row>
    <row r="3297" spans="5:7" x14ac:dyDescent="0.25">
      <c r="E3297" s="16">
        <v>32.950000000000003</v>
      </c>
      <c r="F3297" s="15">
        <f t="shared" si="148"/>
        <v>9.2757559999999994</v>
      </c>
      <c r="G3297" s="17">
        <f t="shared" si="149"/>
        <v>3.4194999999999996E-2</v>
      </c>
    </row>
    <row r="3298" spans="5:7" x14ac:dyDescent="0.25">
      <c r="E3298" s="16">
        <v>32.96</v>
      </c>
      <c r="F3298" s="15">
        <f t="shared" si="148"/>
        <v>9.2782527999999989</v>
      </c>
      <c r="G3298" s="17">
        <f t="shared" si="149"/>
        <v>3.4186000000000001E-2</v>
      </c>
    </row>
    <row r="3299" spans="5:7" x14ac:dyDescent="0.25">
      <c r="E3299" s="16">
        <v>32.97</v>
      </c>
      <c r="F3299" s="15">
        <f t="shared" si="148"/>
        <v>9.2807495999999983</v>
      </c>
      <c r="G3299" s="17">
        <f t="shared" si="149"/>
        <v>3.4176999999999999E-2</v>
      </c>
    </row>
    <row r="3300" spans="5:7" x14ac:dyDescent="0.25">
      <c r="E3300" s="16">
        <v>32.979999999999997</v>
      </c>
      <c r="F3300" s="15">
        <f t="shared" si="148"/>
        <v>9.2832463999999995</v>
      </c>
      <c r="G3300" s="17">
        <f t="shared" si="149"/>
        <v>3.4168000000000004E-2</v>
      </c>
    </row>
    <row r="3301" spans="5:7" x14ac:dyDescent="0.25">
      <c r="E3301" s="16">
        <v>32.99</v>
      </c>
      <c r="F3301" s="15">
        <f t="shared" si="148"/>
        <v>9.2857432000000006</v>
      </c>
      <c r="G3301" s="17">
        <f t="shared" si="149"/>
        <v>3.4158999999999995E-2</v>
      </c>
    </row>
    <row r="3302" spans="5:7" x14ac:dyDescent="0.25">
      <c r="E3302" s="16">
        <v>33</v>
      </c>
      <c r="F3302" s="15">
        <f t="shared" si="148"/>
        <v>9.2882400000000001</v>
      </c>
      <c r="G3302" s="17">
        <f t="shared" si="149"/>
        <v>3.415E-2</v>
      </c>
    </row>
    <row r="3303" spans="5:7" x14ac:dyDescent="0.25">
      <c r="E3303" s="16">
        <v>33.01</v>
      </c>
      <c r="F3303" s="15">
        <f t="shared" si="148"/>
        <v>9.2907367999999995</v>
      </c>
      <c r="G3303" s="17">
        <f t="shared" si="149"/>
        <v>3.4141000000000005E-2</v>
      </c>
    </row>
    <row r="3304" spans="5:7" x14ac:dyDescent="0.25">
      <c r="E3304" s="16">
        <v>33.020000000000003</v>
      </c>
      <c r="F3304" s="15">
        <f t="shared" si="148"/>
        <v>9.2932336000000006</v>
      </c>
      <c r="G3304" s="17">
        <f t="shared" si="149"/>
        <v>3.4131999999999996E-2</v>
      </c>
    </row>
    <row r="3305" spans="5:7" x14ac:dyDescent="0.25">
      <c r="E3305" s="16">
        <v>33.03</v>
      </c>
      <c r="F3305" s="15">
        <f t="shared" si="148"/>
        <v>9.2957304000000001</v>
      </c>
      <c r="G3305" s="17">
        <f t="shared" si="149"/>
        <v>3.4123000000000001E-2</v>
      </c>
    </row>
    <row r="3306" spans="5:7" x14ac:dyDescent="0.25">
      <c r="E3306" s="16">
        <v>33.04</v>
      </c>
      <c r="F3306" s="15">
        <f t="shared" si="148"/>
        <v>9.2982271999999995</v>
      </c>
      <c r="G3306" s="17">
        <f t="shared" si="149"/>
        <v>3.4113999999999998E-2</v>
      </c>
    </row>
    <row r="3307" spans="5:7" x14ac:dyDescent="0.25">
      <c r="E3307" s="16">
        <v>33.049999999999997</v>
      </c>
      <c r="F3307" s="15">
        <f t="shared" si="148"/>
        <v>9.3007239999999989</v>
      </c>
      <c r="G3307" s="17">
        <f t="shared" si="149"/>
        <v>3.4105000000000003E-2</v>
      </c>
    </row>
    <row r="3308" spans="5:7" x14ac:dyDescent="0.25">
      <c r="E3308" s="16">
        <v>33.06</v>
      </c>
      <c r="F3308" s="15">
        <f t="shared" si="148"/>
        <v>9.3032208000000001</v>
      </c>
      <c r="G3308" s="17">
        <f t="shared" si="149"/>
        <v>3.4096000000000001E-2</v>
      </c>
    </row>
    <row r="3309" spans="5:7" x14ac:dyDescent="0.25">
      <c r="E3309" s="16">
        <v>33.07</v>
      </c>
      <c r="F3309" s="15">
        <f t="shared" si="148"/>
        <v>9.3057175999999995</v>
      </c>
      <c r="G3309" s="17">
        <f t="shared" si="149"/>
        <v>3.4086999999999999E-2</v>
      </c>
    </row>
    <row r="3310" spans="5:7" x14ac:dyDescent="0.25">
      <c r="E3310" s="16">
        <v>33.08</v>
      </c>
      <c r="F3310" s="15">
        <f t="shared" si="148"/>
        <v>9.3082143999999989</v>
      </c>
      <c r="G3310" s="17">
        <f t="shared" si="149"/>
        <v>3.4078000000000004E-2</v>
      </c>
    </row>
    <row r="3311" spans="5:7" x14ac:dyDescent="0.25">
      <c r="E3311" s="16">
        <v>33.090000000000003</v>
      </c>
      <c r="F3311" s="15">
        <f t="shared" si="148"/>
        <v>9.3107112000000001</v>
      </c>
      <c r="G3311" s="17">
        <f t="shared" si="149"/>
        <v>3.4068999999999995E-2</v>
      </c>
    </row>
    <row r="3312" spans="5:7" x14ac:dyDescent="0.25">
      <c r="E3312" s="16">
        <v>33.1</v>
      </c>
      <c r="F3312" s="15">
        <f t="shared" si="148"/>
        <v>9.3132079999999995</v>
      </c>
      <c r="G3312" s="17">
        <f t="shared" si="149"/>
        <v>3.406E-2</v>
      </c>
    </row>
    <row r="3313" spans="5:7" x14ac:dyDescent="0.25">
      <c r="E3313" s="16">
        <v>33.11</v>
      </c>
      <c r="F3313" s="15">
        <f t="shared" si="148"/>
        <v>9.3157047999999989</v>
      </c>
      <c r="G3313" s="17">
        <f t="shared" si="149"/>
        <v>3.4050999999999998E-2</v>
      </c>
    </row>
    <row r="3314" spans="5:7" x14ac:dyDescent="0.25">
      <c r="E3314" s="16">
        <v>33.119999999999997</v>
      </c>
      <c r="F3314" s="15">
        <f t="shared" si="148"/>
        <v>9.3182015999999983</v>
      </c>
      <c r="G3314" s="17">
        <f t="shared" si="149"/>
        <v>3.4042000000000003E-2</v>
      </c>
    </row>
    <row r="3315" spans="5:7" x14ac:dyDescent="0.25">
      <c r="E3315" s="16">
        <v>33.130000000000003</v>
      </c>
      <c r="F3315" s="15">
        <f t="shared" si="148"/>
        <v>9.3206983999999995</v>
      </c>
      <c r="G3315" s="17">
        <f t="shared" si="149"/>
        <v>3.4033000000000001E-2</v>
      </c>
    </row>
    <row r="3316" spans="5:7" x14ac:dyDescent="0.25">
      <c r="E3316" s="16">
        <v>33.14</v>
      </c>
      <c r="F3316" s="15">
        <f t="shared" si="148"/>
        <v>9.3231951999999989</v>
      </c>
      <c r="G3316" s="17">
        <f t="shared" si="149"/>
        <v>3.4023999999999999E-2</v>
      </c>
    </row>
    <row r="3317" spans="5:7" x14ac:dyDescent="0.25">
      <c r="E3317" s="16">
        <v>33.15</v>
      </c>
      <c r="F3317" s="15">
        <f t="shared" si="148"/>
        <v>9.3256919999999983</v>
      </c>
      <c r="G3317" s="17">
        <f t="shared" si="149"/>
        <v>3.4015000000000004E-2</v>
      </c>
    </row>
    <row r="3318" spans="5:7" x14ac:dyDescent="0.25">
      <c r="E3318" s="16">
        <v>33.159999999999997</v>
      </c>
      <c r="F3318" s="15">
        <f t="shared" si="148"/>
        <v>9.3281887999999977</v>
      </c>
      <c r="G3318" s="17">
        <f t="shared" si="149"/>
        <v>3.4006000000000002E-2</v>
      </c>
    </row>
    <row r="3319" spans="5:7" x14ac:dyDescent="0.25">
      <c r="E3319" s="16">
        <v>33.17</v>
      </c>
      <c r="F3319" s="15">
        <f t="shared" si="148"/>
        <v>9.3306855999999989</v>
      </c>
      <c r="G3319" s="17">
        <f t="shared" si="149"/>
        <v>3.3996999999999999E-2</v>
      </c>
    </row>
    <row r="3320" spans="5:7" x14ac:dyDescent="0.25">
      <c r="E3320" s="16">
        <v>33.18</v>
      </c>
      <c r="F3320" s="15">
        <f t="shared" si="148"/>
        <v>9.3331823999999983</v>
      </c>
      <c r="G3320" s="17">
        <f t="shared" si="149"/>
        <v>3.3988000000000004E-2</v>
      </c>
    </row>
    <row r="3321" spans="5:7" x14ac:dyDescent="0.25">
      <c r="E3321" s="16">
        <v>33.19</v>
      </c>
      <c r="F3321" s="15">
        <f t="shared" si="148"/>
        <v>9.3356791999999995</v>
      </c>
      <c r="G3321" s="17">
        <f t="shared" si="149"/>
        <v>3.3979000000000002E-2</v>
      </c>
    </row>
    <row r="3322" spans="5:7" x14ac:dyDescent="0.25">
      <c r="E3322" s="16">
        <v>33.200000000000003</v>
      </c>
      <c r="F3322" s="15">
        <f t="shared" si="148"/>
        <v>9.3381760000000007</v>
      </c>
      <c r="G3322" s="17">
        <f t="shared" si="149"/>
        <v>3.397E-2</v>
      </c>
    </row>
    <row r="3323" spans="5:7" x14ac:dyDescent="0.25">
      <c r="E3323" s="16">
        <v>33.21</v>
      </c>
      <c r="F3323" s="15">
        <f t="shared" ref="F3323:F3386" si="150">B$39+(B$40-B$39)*(($E3323-$A$39)/($A$40-$A$39))</f>
        <v>9.3406728000000001</v>
      </c>
      <c r="G3323" s="17">
        <f t="shared" ref="G3323:G3386" si="151">C$39+(C$40-C$39)*(($E3323-$A$39)/($A$40-$A$39))</f>
        <v>3.3960999999999998E-2</v>
      </c>
    </row>
    <row r="3324" spans="5:7" x14ac:dyDescent="0.25">
      <c r="E3324" s="16">
        <v>33.22</v>
      </c>
      <c r="F3324" s="15">
        <f t="shared" si="150"/>
        <v>9.3431695999999995</v>
      </c>
      <c r="G3324" s="17">
        <f t="shared" si="151"/>
        <v>3.3952000000000003E-2</v>
      </c>
    </row>
    <row r="3325" spans="5:7" x14ac:dyDescent="0.25">
      <c r="E3325" s="16">
        <v>33.229999999999997</v>
      </c>
      <c r="F3325" s="15">
        <f t="shared" si="150"/>
        <v>9.3456663999999989</v>
      </c>
      <c r="G3325" s="17">
        <f t="shared" si="151"/>
        <v>3.3943000000000001E-2</v>
      </c>
    </row>
    <row r="3326" spans="5:7" x14ac:dyDescent="0.25">
      <c r="E3326" s="16">
        <v>33.24</v>
      </c>
      <c r="F3326" s="15">
        <f t="shared" si="150"/>
        <v>9.3481632000000001</v>
      </c>
      <c r="G3326" s="17">
        <f t="shared" si="151"/>
        <v>3.3933999999999999E-2</v>
      </c>
    </row>
    <row r="3327" spans="5:7" x14ac:dyDescent="0.25">
      <c r="E3327" s="16">
        <v>33.25</v>
      </c>
      <c r="F3327" s="15">
        <f t="shared" si="150"/>
        <v>9.3506599999999995</v>
      </c>
      <c r="G3327" s="17">
        <f t="shared" si="151"/>
        <v>3.3924999999999997E-2</v>
      </c>
    </row>
    <row r="3328" spans="5:7" x14ac:dyDescent="0.25">
      <c r="E3328" s="16">
        <v>33.26</v>
      </c>
      <c r="F3328" s="15">
        <f t="shared" si="150"/>
        <v>9.3531567999999989</v>
      </c>
      <c r="G3328" s="17">
        <f t="shared" si="151"/>
        <v>3.3916000000000002E-2</v>
      </c>
    </row>
    <row r="3329" spans="5:7" x14ac:dyDescent="0.25">
      <c r="E3329" s="16">
        <v>33.270000000000003</v>
      </c>
      <c r="F3329" s="15">
        <f t="shared" si="150"/>
        <v>9.3556536000000001</v>
      </c>
      <c r="G3329" s="17">
        <f t="shared" si="151"/>
        <v>3.3907E-2</v>
      </c>
    </row>
    <row r="3330" spans="5:7" x14ac:dyDescent="0.25">
      <c r="E3330" s="16">
        <v>33.28</v>
      </c>
      <c r="F3330" s="15">
        <f t="shared" si="150"/>
        <v>9.3581503999999995</v>
      </c>
      <c r="G3330" s="17">
        <f t="shared" si="151"/>
        <v>3.3897999999999998E-2</v>
      </c>
    </row>
    <row r="3331" spans="5:7" x14ac:dyDescent="0.25">
      <c r="E3331" s="16">
        <v>33.29</v>
      </c>
      <c r="F3331" s="15">
        <f t="shared" si="150"/>
        <v>9.3606471999999989</v>
      </c>
      <c r="G3331" s="17">
        <f t="shared" si="151"/>
        <v>3.3889000000000002E-2</v>
      </c>
    </row>
    <row r="3332" spans="5:7" x14ac:dyDescent="0.25">
      <c r="E3332" s="16">
        <v>33.299999999999997</v>
      </c>
      <c r="F3332" s="15">
        <f t="shared" si="150"/>
        <v>9.3631439999999984</v>
      </c>
      <c r="G3332" s="17">
        <f t="shared" si="151"/>
        <v>3.388E-2</v>
      </c>
    </row>
    <row r="3333" spans="5:7" x14ac:dyDescent="0.25">
      <c r="E3333" s="16">
        <v>33.31</v>
      </c>
      <c r="F3333" s="15">
        <f t="shared" si="150"/>
        <v>9.3656407999999995</v>
      </c>
      <c r="G3333" s="17">
        <f t="shared" si="151"/>
        <v>3.3870999999999998E-2</v>
      </c>
    </row>
    <row r="3334" spans="5:7" x14ac:dyDescent="0.25">
      <c r="E3334" s="16">
        <v>33.32</v>
      </c>
      <c r="F3334" s="15">
        <f t="shared" si="150"/>
        <v>9.368137599999999</v>
      </c>
      <c r="G3334" s="17">
        <f t="shared" si="151"/>
        <v>3.3862000000000003E-2</v>
      </c>
    </row>
    <row r="3335" spans="5:7" x14ac:dyDescent="0.25">
      <c r="E3335" s="16">
        <v>33.33</v>
      </c>
      <c r="F3335" s="15">
        <f t="shared" si="150"/>
        <v>9.3706343999999984</v>
      </c>
      <c r="G3335" s="17">
        <f t="shared" si="151"/>
        <v>3.3853000000000001E-2</v>
      </c>
    </row>
    <row r="3336" spans="5:7" x14ac:dyDescent="0.25">
      <c r="E3336" s="16">
        <v>33.340000000000003</v>
      </c>
      <c r="F3336" s="15">
        <f t="shared" si="150"/>
        <v>9.3731311999999996</v>
      </c>
      <c r="G3336" s="17">
        <f t="shared" si="151"/>
        <v>3.3843999999999999E-2</v>
      </c>
    </row>
    <row r="3337" spans="5:7" x14ac:dyDescent="0.25">
      <c r="E3337" s="16">
        <v>33.35</v>
      </c>
      <c r="F3337" s="15">
        <f t="shared" si="150"/>
        <v>9.375627999999999</v>
      </c>
      <c r="G3337" s="17">
        <f t="shared" si="151"/>
        <v>3.3834999999999997E-2</v>
      </c>
    </row>
    <row r="3338" spans="5:7" x14ac:dyDescent="0.25">
      <c r="E3338" s="16">
        <v>33.36</v>
      </c>
      <c r="F3338" s="15">
        <f t="shared" si="150"/>
        <v>9.3781247999999984</v>
      </c>
      <c r="G3338" s="17">
        <f t="shared" si="151"/>
        <v>3.3826000000000002E-2</v>
      </c>
    </row>
    <row r="3339" spans="5:7" x14ac:dyDescent="0.25">
      <c r="E3339" s="16">
        <v>33.369999999999997</v>
      </c>
      <c r="F3339" s="15">
        <f t="shared" si="150"/>
        <v>9.3806215999999978</v>
      </c>
      <c r="G3339" s="17">
        <f t="shared" si="151"/>
        <v>3.3817E-2</v>
      </c>
    </row>
    <row r="3340" spans="5:7" x14ac:dyDescent="0.25">
      <c r="E3340" s="16">
        <v>33.380000000000003</v>
      </c>
      <c r="F3340" s="15">
        <f t="shared" si="150"/>
        <v>9.3831184000000007</v>
      </c>
      <c r="G3340" s="17">
        <f t="shared" si="151"/>
        <v>3.3807999999999998E-2</v>
      </c>
    </row>
    <row r="3341" spans="5:7" x14ac:dyDescent="0.25">
      <c r="E3341" s="16">
        <v>33.39</v>
      </c>
      <c r="F3341" s="15">
        <f t="shared" si="150"/>
        <v>9.3856152000000002</v>
      </c>
      <c r="G3341" s="17">
        <f t="shared" si="151"/>
        <v>3.3799000000000003E-2</v>
      </c>
    </row>
    <row r="3342" spans="5:7" x14ac:dyDescent="0.25">
      <c r="E3342" s="16">
        <v>33.4</v>
      </c>
      <c r="F3342" s="15">
        <f t="shared" si="150"/>
        <v>9.3881119999999996</v>
      </c>
      <c r="G3342" s="17">
        <f t="shared" si="151"/>
        <v>3.3790000000000001E-2</v>
      </c>
    </row>
    <row r="3343" spans="5:7" x14ac:dyDescent="0.25">
      <c r="E3343" s="16">
        <v>33.409999999999997</v>
      </c>
      <c r="F3343" s="15">
        <f t="shared" si="150"/>
        <v>9.390608799999999</v>
      </c>
      <c r="G3343" s="17">
        <f t="shared" si="151"/>
        <v>3.3781000000000005E-2</v>
      </c>
    </row>
    <row r="3344" spans="5:7" x14ac:dyDescent="0.25">
      <c r="E3344" s="16">
        <v>33.42</v>
      </c>
      <c r="F3344" s="15">
        <f t="shared" si="150"/>
        <v>9.3931056000000002</v>
      </c>
      <c r="G3344" s="17">
        <f t="shared" si="151"/>
        <v>3.3771999999999996E-2</v>
      </c>
    </row>
    <row r="3345" spans="5:7" x14ac:dyDescent="0.25">
      <c r="E3345" s="16">
        <v>33.43</v>
      </c>
      <c r="F3345" s="15">
        <f t="shared" si="150"/>
        <v>9.3956023999999996</v>
      </c>
      <c r="G3345" s="17">
        <f t="shared" si="151"/>
        <v>3.3763000000000001E-2</v>
      </c>
    </row>
    <row r="3346" spans="5:7" x14ac:dyDescent="0.25">
      <c r="E3346" s="16">
        <v>33.44</v>
      </c>
      <c r="F3346" s="15">
        <f t="shared" si="150"/>
        <v>9.398099199999999</v>
      </c>
      <c r="G3346" s="17">
        <f t="shared" si="151"/>
        <v>3.3754000000000006E-2</v>
      </c>
    </row>
    <row r="3347" spans="5:7" x14ac:dyDescent="0.25">
      <c r="E3347" s="16">
        <v>33.450000000000003</v>
      </c>
      <c r="F3347" s="15">
        <f t="shared" si="150"/>
        <v>9.4005960000000002</v>
      </c>
      <c r="G3347" s="17">
        <f t="shared" si="151"/>
        <v>3.3744999999999997E-2</v>
      </c>
    </row>
    <row r="3348" spans="5:7" x14ac:dyDescent="0.25">
      <c r="E3348" s="16">
        <v>33.46</v>
      </c>
      <c r="F3348" s="15">
        <f t="shared" si="150"/>
        <v>9.4030927999999996</v>
      </c>
      <c r="G3348" s="17">
        <f t="shared" si="151"/>
        <v>3.3736000000000002E-2</v>
      </c>
    </row>
    <row r="3349" spans="5:7" x14ac:dyDescent="0.25">
      <c r="E3349" s="16">
        <v>33.47</v>
      </c>
      <c r="F3349" s="15">
        <f t="shared" si="150"/>
        <v>9.405589599999999</v>
      </c>
      <c r="G3349" s="17">
        <f t="shared" si="151"/>
        <v>3.3727E-2</v>
      </c>
    </row>
    <row r="3350" spans="5:7" x14ac:dyDescent="0.25">
      <c r="E3350" s="16">
        <v>33.479999999999997</v>
      </c>
      <c r="F3350" s="15">
        <f t="shared" si="150"/>
        <v>9.4080863999999984</v>
      </c>
      <c r="G3350" s="17">
        <f t="shared" si="151"/>
        <v>3.3718000000000005E-2</v>
      </c>
    </row>
    <row r="3351" spans="5:7" x14ac:dyDescent="0.25">
      <c r="E3351" s="16">
        <v>33.49</v>
      </c>
      <c r="F3351" s="15">
        <f t="shared" si="150"/>
        <v>9.4105831999999996</v>
      </c>
      <c r="G3351" s="17">
        <f t="shared" si="151"/>
        <v>3.3708999999999996E-2</v>
      </c>
    </row>
    <row r="3352" spans="5:7" x14ac:dyDescent="0.25">
      <c r="E3352" s="16">
        <v>33.5</v>
      </c>
      <c r="F3352" s="15">
        <f t="shared" si="150"/>
        <v>9.413079999999999</v>
      </c>
      <c r="G3352" s="17">
        <f t="shared" si="151"/>
        <v>3.3700000000000001E-2</v>
      </c>
    </row>
    <row r="3353" spans="5:7" x14ac:dyDescent="0.25">
      <c r="E3353" s="16">
        <v>33.51</v>
      </c>
      <c r="F3353" s="15">
        <f t="shared" si="150"/>
        <v>9.4155767999999984</v>
      </c>
      <c r="G3353" s="17">
        <f t="shared" si="151"/>
        <v>3.3690999999999999E-2</v>
      </c>
    </row>
    <row r="3354" spans="5:7" x14ac:dyDescent="0.25">
      <c r="E3354" s="16">
        <v>33.520000000000003</v>
      </c>
      <c r="F3354" s="15">
        <f t="shared" si="150"/>
        <v>9.4180735999999996</v>
      </c>
      <c r="G3354" s="17">
        <f t="shared" si="151"/>
        <v>3.3681999999999997E-2</v>
      </c>
    </row>
    <row r="3355" spans="5:7" x14ac:dyDescent="0.25">
      <c r="E3355" s="16">
        <v>33.53</v>
      </c>
      <c r="F3355" s="15">
        <f t="shared" si="150"/>
        <v>9.420570399999999</v>
      </c>
      <c r="G3355" s="17">
        <f t="shared" si="151"/>
        <v>3.3673000000000002E-2</v>
      </c>
    </row>
    <row r="3356" spans="5:7" x14ac:dyDescent="0.25">
      <c r="E3356" s="16">
        <v>33.54</v>
      </c>
      <c r="F3356" s="15">
        <f t="shared" si="150"/>
        <v>9.4230671999999984</v>
      </c>
      <c r="G3356" s="17">
        <f t="shared" si="151"/>
        <v>3.3663999999999999E-2</v>
      </c>
    </row>
    <row r="3357" spans="5:7" x14ac:dyDescent="0.25">
      <c r="E3357" s="16">
        <v>33.549999999999997</v>
      </c>
      <c r="F3357" s="15">
        <f t="shared" si="150"/>
        <v>9.4255639999999978</v>
      </c>
      <c r="G3357" s="17">
        <f t="shared" si="151"/>
        <v>3.3655000000000004E-2</v>
      </c>
    </row>
    <row r="3358" spans="5:7" x14ac:dyDescent="0.25">
      <c r="E3358" s="16">
        <v>33.56</v>
      </c>
      <c r="F3358" s="15">
        <f t="shared" si="150"/>
        <v>9.4280608000000008</v>
      </c>
      <c r="G3358" s="17">
        <f t="shared" si="151"/>
        <v>3.3645999999999995E-2</v>
      </c>
    </row>
    <row r="3359" spans="5:7" x14ac:dyDescent="0.25">
      <c r="E3359" s="16">
        <v>33.57</v>
      </c>
      <c r="F3359" s="15">
        <f t="shared" si="150"/>
        <v>9.4305576000000002</v>
      </c>
      <c r="G3359" s="17">
        <f t="shared" si="151"/>
        <v>3.3637E-2</v>
      </c>
    </row>
    <row r="3360" spans="5:7" x14ac:dyDescent="0.25">
      <c r="E3360" s="16">
        <v>33.58</v>
      </c>
      <c r="F3360" s="15">
        <f t="shared" si="150"/>
        <v>9.4330543999999996</v>
      </c>
      <c r="G3360" s="17">
        <f t="shared" si="151"/>
        <v>3.3628000000000005E-2</v>
      </c>
    </row>
    <row r="3361" spans="5:7" x14ac:dyDescent="0.25">
      <c r="E3361" s="16">
        <v>33.590000000000003</v>
      </c>
      <c r="F3361" s="15">
        <f t="shared" si="150"/>
        <v>9.4355512000000008</v>
      </c>
      <c r="G3361" s="17">
        <f t="shared" si="151"/>
        <v>3.3618999999999996E-2</v>
      </c>
    </row>
    <row r="3362" spans="5:7" x14ac:dyDescent="0.25">
      <c r="E3362" s="16">
        <v>33.6</v>
      </c>
      <c r="F3362" s="15">
        <f t="shared" si="150"/>
        <v>9.4380480000000002</v>
      </c>
      <c r="G3362" s="17">
        <f t="shared" si="151"/>
        <v>3.3610000000000001E-2</v>
      </c>
    </row>
    <row r="3363" spans="5:7" x14ac:dyDescent="0.25">
      <c r="E3363" s="16">
        <v>33.61</v>
      </c>
      <c r="F3363" s="15">
        <f t="shared" si="150"/>
        <v>9.4405447999999996</v>
      </c>
      <c r="G3363" s="17">
        <f t="shared" si="151"/>
        <v>3.3600999999999999E-2</v>
      </c>
    </row>
    <row r="3364" spans="5:7" x14ac:dyDescent="0.25">
      <c r="E3364" s="16">
        <v>33.619999999999997</v>
      </c>
      <c r="F3364" s="15">
        <f t="shared" si="150"/>
        <v>9.443041599999999</v>
      </c>
      <c r="G3364" s="17">
        <f t="shared" si="151"/>
        <v>3.3592000000000004E-2</v>
      </c>
    </row>
    <row r="3365" spans="5:7" x14ac:dyDescent="0.25">
      <c r="E3365" s="16">
        <v>33.630000000000003</v>
      </c>
      <c r="F3365" s="15">
        <f t="shared" si="150"/>
        <v>9.4455384000000002</v>
      </c>
      <c r="G3365" s="17">
        <f t="shared" si="151"/>
        <v>3.3582999999999995E-2</v>
      </c>
    </row>
    <row r="3366" spans="5:7" x14ac:dyDescent="0.25">
      <c r="E3366" s="16">
        <v>33.64</v>
      </c>
      <c r="F3366" s="15">
        <f t="shared" si="150"/>
        <v>9.4480351999999996</v>
      </c>
      <c r="G3366" s="17">
        <f t="shared" si="151"/>
        <v>3.3574E-2</v>
      </c>
    </row>
    <row r="3367" spans="5:7" x14ac:dyDescent="0.25">
      <c r="E3367" s="16">
        <v>33.65</v>
      </c>
      <c r="F3367" s="15">
        <f t="shared" si="150"/>
        <v>9.450531999999999</v>
      </c>
      <c r="G3367" s="17">
        <f t="shared" si="151"/>
        <v>3.3565000000000005E-2</v>
      </c>
    </row>
    <row r="3368" spans="5:7" x14ac:dyDescent="0.25">
      <c r="E3368" s="16">
        <v>33.659999999999997</v>
      </c>
      <c r="F3368" s="15">
        <f t="shared" si="150"/>
        <v>9.4530287999999985</v>
      </c>
      <c r="G3368" s="17">
        <f t="shared" si="151"/>
        <v>3.3556000000000002E-2</v>
      </c>
    </row>
    <row r="3369" spans="5:7" x14ac:dyDescent="0.25">
      <c r="E3369" s="16">
        <v>33.67</v>
      </c>
      <c r="F3369" s="15">
        <f t="shared" si="150"/>
        <v>9.4555255999999996</v>
      </c>
      <c r="G3369" s="17">
        <f t="shared" si="151"/>
        <v>3.3547E-2</v>
      </c>
    </row>
    <row r="3370" spans="5:7" x14ac:dyDescent="0.25">
      <c r="E3370" s="16">
        <v>33.68</v>
      </c>
      <c r="F3370" s="15">
        <f t="shared" si="150"/>
        <v>9.4580223999999991</v>
      </c>
      <c r="G3370" s="17">
        <f t="shared" si="151"/>
        <v>3.3537999999999998E-2</v>
      </c>
    </row>
    <row r="3371" spans="5:7" x14ac:dyDescent="0.25">
      <c r="E3371" s="16">
        <v>33.69</v>
      </c>
      <c r="F3371" s="15">
        <f t="shared" si="150"/>
        <v>9.4605191999999985</v>
      </c>
      <c r="G3371" s="17">
        <f t="shared" si="151"/>
        <v>3.3529000000000003E-2</v>
      </c>
    </row>
    <row r="3372" spans="5:7" x14ac:dyDescent="0.25">
      <c r="E3372" s="16">
        <v>33.700000000000003</v>
      </c>
      <c r="F3372" s="15">
        <f t="shared" si="150"/>
        <v>9.4630159999999997</v>
      </c>
      <c r="G3372" s="17">
        <f t="shared" si="151"/>
        <v>3.3520000000000001E-2</v>
      </c>
    </row>
    <row r="3373" spans="5:7" x14ac:dyDescent="0.25">
      <c r="E3373" s="16">
        <v>33.71</v>
      </c>
      <c r="F3373" s="15">
        <f t="shared" si="150"/>
        <v>9.4655127999999991</v>
      </c>
      <c r="G3373" s="17">
        <f t="shared" si="151"/>
        <v>3.3510999999999999E-2</v>
      </c>
    </row>
    <row r="3374" spans="5:7" x14ac:dyDescent="0.25">
      <c r="E3374" s="16">
        <v>33.72</v>
      </c>
      <c r="F3374" s="15">
        <f t="shared" si="150"/>
        <v>9.4680095999999985</v>
      </c>
      <c r="G3374" s="17">
        <f t="shared" si="151"/>
        <v>3.3502000000000004E-2</v>
      </c>
    </row>
    <row r="3375" spans="5:7" x14ac:dyDescent="0.25">
      <c r="E3375" s="16">
        <v>33.729999999999997</v>
      </c>
      <c r="F3375" s="15">
        <f t="shared" si="150"/>
        <v>9.4705063999999979</v>
      </c>
      <c r="G3375" s="17">
        <f t="shared" si="151"/>
        <v>3.3493000000000002E-2</v>
      </c>
    </row>
    <row r="3376" spans="5:7" x14ac:dyDescent="0.25">
      <c r="E3376" s="16">
        <v>33.74</v>
      </c>
      <c r="F3376" s="15">
        <f t="shared" si="150"/>
        <v>9.4730032000000008</v>
      </c>
      <c r="G3376" s="17">
        <f t="shared" si="151"/>
        <v>3.3484E-2</v>
      </c>
    </row>
    <row r="3377" spans="5:7" x14ac:dyDescent="0.25">
      <c r="E3377" s="16">
        <v>33.75</v>
      </c>
      <c r="F3377" s="15">
        <f t="shared" si="150"/>
        <v>9.4755000000000003</v>
      </c>
      <c r="G3377" s="17">
        <f t="shared" si="151"/>
        <v>3.3474999999999998E-2</v>
      </c>
    </row>
    <row r="3378" spans="5:7" x14ac:dyDescent="0.25">
      <c r="E3378" s="16">
        <v>33.76</v>
      </c>
      <c r="F3378" s="15">
        <f t="shared" si="150"/>
        <v>9.4779967999999997</v>
      </c>
      <c r="G3378" s="17">
        <f t="shared" si="151"/>
        <v>3.3466000000000003E-2</v>
      </c>
    </row>
    <row r="3379" spans="5:7" x14ac:dyDescent="0.25">
      <c r="E3379" s="16">
        <v>33.770000000000003</v>
      </c>
      <c r="F3379" s="15">
        <f t="shared" si="150"/>
        <v>9.4804936000000009</v>
      </c>
      <c r="G3379" s="17">
        <f t="shared" si="151"/>
        <v>3.3457000000000001E-2</v>
      </c>
    </row>
    <row r="3380" spans="5:7" x14ac:dyDescent="0.25">
      <c r="E3380" s="16">
        <v>33.78</v>
      </c>
      <c r="F3380" s="15">
        <f t="shared" si="150"/>
        <v>9.4829904000000003</v>
      </c>
      <c r="G3380" s="17">
        <f t="shared" si="151"/>
        <v>3.3447999999999999E-2</v>
      </c>
    </row>
    <row r="3381" spans="5:7" x14ac:dyDescent="0.25">
      <c r="E3381" s="16">
        <v>33.79</v>
      </c>
      <c r="F3381" s="15">
        <f t="shared" si="150"/>
        <v>9.4854871999999997</v>
      </c>
      <c r="G3381" s="17">
        <f t="shared" si="151"/>
        <v>3.3439000000000003E-2</v>
      </c>
    </row>
    <row r="3382" spans="5:7" x14ac:dyDescent="0.25">
      <c r="E3382" s="16">
        <v>33.799999999999997</v>
      </c>
      <c r="F3382" s="15">
        <f t="shared" si="150"/>
        <v>9.4879839999999991</v>
      </c>
      <c r="G3382" s="17">
        <f t="shared" si="151"/>
        <v>3.3430000000000001E-2</v>
      </c>
    </row>
    <row r="3383" spans="5:7" x14ac:dyDescent="0.25">
      <c r="E3383" s="16">
        <v>33.81</v>
      </c>
      <c r="F3383" s="15">
        <f t="shared" si="150"/>
        <v>9.4904808000000003</v>
      </c>
      <c r="G3383" s="17">
        <f t="shared" si="151"/>
        <v>3.3420999999999999E-2</v>
      </c>
    </row>
    <row r="3384" spans="5:7" x14ac:dyDescent="0.25">
      <c r="E3384" s="16">
        <v>33.82</v>
      </c>
      <c r="F3384" s="15">
        <f t="shared" si="150"/>
        <v>9.4929775999999997</v>
      </c>
      <c r="G3384" s="17">
        <f t="shared" si="151"/>
        <v>3.3411999999999997E-2</v>
      </c>
    </row>
    <row r="3385" spans="5:7" x14ac:dyDescent="0.25">
      <c r="E3385" s="16">
        <v>33.83</v>
      </c>
      <c r="F3385" s="15">
        <f t="shared" si="150"/>
        <v>9.4954743999999991</v>
      </c>
      <c r="G3385" s="17">
        <f t="shared" si="151"/>
        <v>3.3403000000000002E-2</v>
      </c>
    </row>
    <row r="3386" spans="5:7" x14ac:dyDescent="0.25">
      <c r="E3386" s="16">
        <v>33.840000000000003</v>
      </c>
      <c r="F3386" s="15">
        <f t="shared" si="150"/>
        <v>9.4979712000000003</v>
      </c>
      <c r="G3386" s="17">
        <f t="shared" si="151"/>
        <v>3.3394E-2</v>
      </c>
    </row>
    <row r="3387" spans="5:7" x14ac:dyDescent="0.25">
      <c r="E3387" s="16">
        <v>33.85</v>
      </c>
      <c r="F3387" s="15">
        <f t="shared" ref="F3387:F3450" si="152">B$39+(B$40-B$39)*(($E3387-$A$39)/($A$40-$A$39))</f>
        <v>9.5004679999999997</v>
      </c>
      <c r="G3387" s="17">
        <f t="shared" ref="G3387:G3450" si="153">C$39+(C$40-C$39)*(($E3387-$A$39)/($A$40-$A$39))</f>
        <v>3.3384999999999998E-2</v>
      </c>
    </row>
    <row r="3388" spans="5:7" x14ac:dyDescent="0.25">
      <c r="E3388" s="16">
        <v>33.86</v>
      </c>
      <c r="F3388" s="15">
        <f t="shared" si="152"/>
        <v>9.5029647999999991</v>
      </c>
      <c r="G3388" s="17">
        <f t="shared" si="153"/>
        <v>3.3376000000000003E-2</v>
      </c>
    </row>
    <row r="3389" spans="5:7" x14ac:dyDescent="0.25">
      <c r="E3389" s="16">
        <v>33.869999999999997</v>
      </c>
      <c r="F3389" s="15">
        <f t="shared" si="152"/>
        <v>9.5054615999999985</v>
      </c>
      <c r="G3389" s="17">
        <f t="shared" si="153"/>
        <v>3.3367000000000001E-2</v>
      </c>
    </row>
    <row r="3390" spans="5:7" x14ac:dyDescent="0.25">
      <c r="E3390" s="16">
        <v>33.880000000000003</v>
      </c>
      <c r="F3390" s="15">
        <f t="shared" si="152"/>
        <v>9.5079583999999997</v>
      </c>
      <c r="G3390" s="17">
        <f t="shared" si="153"/>
        <v>3.3357999999999999E-2</v>
      </c>
    </row>
    <row r="3391" spans="5:7" x14ac:dyDescent="0.25">
      <c r="E3391" s="16">
        <v>33.89</v>
      </c>
      <c r="F3391" s="15">
        <f t="shared" si="152"/>
        <v>9.5104551999999991</v>
      </c>
      <c r="G3391" s="17">
        <f t="shared" si="153"/>
        <v>3.3348999999999997E-2</v>
      </c>
    </row>
    <row r="3392" spans="5:7" x14ac:dyDescent="0.25">
      <c r="E3392" s="16">
        <v>33.9</v>
      </c>
      <c r="F3392" s="15">
        <f t="shared" si="152"/>
        <v>9.5129519999999985</v>
      </c>
      <c r="G3392" s="17">
        <f t="shared" si="153"/>
        <v>3.3340000000000002E-2</v>
      </c>
    </row>
    <row r="3393" spans="5:7" x14ac:dyDescent="0.25">
      <c r="E3393" s="16">
        <v>33.909999999999997</v>
      </c>
      <c r="F3393" s="15">
        <f t="shared" si="152"/>
        <v>9.5154487999999979</v>
      </c>
      <c r="G3393" s="17">
        <f t="shared" si="153"/>
        <v>3.3331000000000006E-2</v>
      </c>
    </row>
    <row r="3394" spans="5:7" x14ac:dyDescent="0.25">
      <c r="E3394" s="16">
        <v>33.92</v>
      </c>
      <c r="F3394" s="15">
        <f t="shared" si="152"/>
        <v>9.5179455999999991</v>
      </c>
      <c r="G3394" s="17">
        <f t="shared" si="153"/>
        <v>3.3321999999999997E-2</v>
      </c>
    </row>
    <row r="3395" spans="5:7" x14ac:dyDescent="0.25">
      <c r="E3395" s="16">
        <v>33.93</v>
      </c>
      <c r="F3395" s="15">
        <f t="shared" si="152"/>
        <v>9.5204423999999985</v>
      </c>
      <c r="G3395" s="17">
        <f t="shared" si="153"/>
        <v>3.3313000000000002E-2</v>
      </c>
    </row>
    <row r="3396" spans="5:7" x14ac:dyDescent="0.25">
      <c r="E3396" s="16">
        <v>33.94</v>
      </c>
      <c r="F3396" s="15">
        <f t="shared" si="152"/>
        <v>9.5229391999999997</v>
      </c>
      <c r="G3396" s="17">
        <f t="shared" si="153"/>
        <v>3.3304E-2</v>
      </c>
    </row>
    <row r="3397" spans="5:7" x14ac:dyDescent="0.25">
      <c r="E3397" s="16">
        <v>33.950000000000003</v>
      </c>
      <c r="F3397" s="15">
        <f t="shared" si="152"/>
        <v>9.5254360000000009</v>
      </c>
      <c r="G3397" s="17">
        <f t="shared" si="153"/>
        <v>3.3294999999999998E-2</v>
      </c>
    </row>
    <row r="3398" spans="5:7" x14ac:dyDescent="0.25">
      <c r="E3398" s="16">
        <v>33.96</v>
      </c>
      <c r="F3398" s="15">
        <f t="shared" si="152"/>
        <v>9.5279328000000003</v>
      </c>
      <c r="G3398" s="17">
        <f t="shared" si="153"/>
        <v>3.3285999999999996E-2</v>
      </c>
    </row>
    <row r="3399" spans="5:7" x14ac:dyDescent="0.25">
      <c r="E3399" s="16">
        <v>33.97</v>
      </c>
      <c r="F3399" s="15">
        <f t="shared" si="152"/>
        <v>9.5304295999999997</v>
      </c>
      <c r="G3399" s="17">
        <f t="shared" si="153"/>
        <v>3.3277000000000001E-2</v>
      </c>
    </row>
    <row r="3400" spans="5:7" x14ac:dyDescent="0.25">
      <c r="E3400" s="16">
        <v>33.979999999999997</v>
      </c>
      <c r="F3400" s="15">
        <f t="shared" si="152"/>
        <v>9.5329263999999991</v>
      </c>
      <c r="G3400" s="17">
        <f t="shared" si="153"/>
        <v>3.3268000000000006E-2</v>
      </c>
    </row>
    <row r="3401" spans="5:7" x14ac:dyDescent="0.25">
      <c r="E3401" s="16">
        <v>33.99</v>
      </c>
      <c r="F3401" s="15">
        <f t="shared" si="152"/>
        <v>9.5354232000000003</v>
      </c>
      <c r="G3401" s="17">
        <f t="shared" si="153"/>
        <v>3.3258999999999997E-2</v>
      </c>
    </row>
    <row r="3402" spans="5:7" x14ac:dyDescent="0.25">
      <c r="E3402" s="16">
        <v>34</v>
      </c>
      <c r="F3402" s="15">
        <f t="shared" si="152"/>
        <v>9.5379199999999997</v>
      </c>
      <c r="G3402" s="17">
        <f t="shared" si="153"/>
        <v>3.3250000000000002E-2</v>
      </c>
    </row>
    <row r="3403" spans="5:7" x14ac:dyDescent="0.25">
      <c r="E3403" s="16">
        <v>34.01</v>
      </c>
      <c r="F3403" s="15">
        <f t="shared" si="152"/>
        <v>9.5404167999999991</v>
      </c>
      <c r="G3403" s="17">
        <f t="shared" si="153"/>
        <v>3.3241E-2</v>
      </c>
    </row>
    <row r="3404" spans="5:7" x14ac:dyDescent="0.25">
      <c r="E3404" s="16">
        <v>34.020000000000003</v>
      </c>
      <c r="F3404" s="15">
        <f t="shared" si="152"/>
        <v>9.5429136000000003</v>
      </c>
      <c r="G3404" s="17">
        <f t="shared" si="153"/>
        <v>3.3231999999999998E-2</v>
      </c>
    </row>
    <row r="3405" spans="5:7" x14ac:dyDescent="0.25">
      <c r="E3405" s="16">
        <v>34.03</v>
      </c>
      <c r="F3405" s="15">
        <f t="shared" si="152"/>
        <v>9.5454103999999997</v>
      </c>
      <c r="G3405" s="17">
        <f t="shared" si="153"/>
        <v>3.3223000000000003E-2</v>
      </c>
    </row>
    <row r="3406" spans="5:7" x14ac:dyDescent="0.25">
      <c r="E3406" s="16">
        <v>34.04</v>
      </c>
      <c r="F3406" s="15">
        <f t="shared" si="152"/>
        <v>9.5479071999999992</v>
      </c>
      <c r="G3406" s="17">
        <f t="shared" si="153"/>
        <v>3.3214E-2</v>
      </c>
    </row>
    <row r="3407" spans="5:7" x14ac:dyDescent="0.25">
      <c r="E3407" s="16">
        <v>34.049999999999997</v>
      </c>
      <c r="F3407" s="15">
        <f t="shared" si="152"/>
        <v>9.5504039999999986</v>
      </c>
      <c r="G3407" s="17">
        <f t="shared" si="153"/>
        <v>3.3205000000000005E-2</v>
      </c>
    </row>
    <row r="3408" spans="5:7" x14ac:dyDescent="0.25">
      <c r="E3408" s="16">
        <v>34.06</v>
      </c>
      <c r="F3408" s="15">
        <f t="shared" si="152"/>
        <v>9.5529007999999997</v>
      </c>
      <c r="G3408" s="17">
        <f t="shared" si="153"/>
        <v>3.3195999999999996E-2</v>
      </c>
    </row>
    <row r="3409" spans="5:7" x14ac:dyDescent="0.25">
      <c r="E3409" s="16">
        <v>34.07</v>
      </c>
      <c r="F3409" s="15">
        <f t="shared" si="152"/>
        <v>9.5553975999999992</v>
      </c>
      <c r="G3409" s="17">
        <f t="shared" si="153"/>
        <v>3.3187000000000001E-2</v>
      </c>
    </row>
    <row r="3410" spans="5:7" x14ac:dyDescent="0.25">
      <c r="E3410" s="16">
        <v>34.08</v>
      </c>
      <c r="F3410" s="15">
        <f t="shared" si="152"/>
        <v>9.5578943999999986</v>
      </c>
      <c r="G3410" s="17">
        <f t="shared" si="153"/>
        <v>3.3177999999999999E-2</v>
      </c>
    </row>
    <row r="3411" spans="5:7" x14ac:dyDescent="0.25">
      <c r="E3411" s="16">
        <v>34.090000000000003</v>
      </c>
      <c r="F3411" s="15">
        <f t="shared" si="152"/>
        <v>9.5603911999999998</v>
      </c>
      <c r="G3411" s="17">
        <f t="shared" si="153"/>
        <v>3.3168999999999997E-2</v>
      </c>
    </row>
    <row r="3412" spans="5:7" x14ac:dyDescent="0.25">
      <c r="E3412" s="16">
        <v>34.1</v>
      </c>
      <c r="F3412" s="15">
        <f t="shared" si="152"/>
        <v>9.5628879999999992</v>
      </c>
      <c r="G3412" s="17">
        <f t="shared" si="153"/>
        <v>3.3160000000000002E-2</v>
      </c>
    </row>
    <row r="3413" spans="5:7" x14ac:dyDescent="0.25">
      <c r="E3413" s="16">
        <v>34.11</v>
      </c>
      <c r="F3413" s="15">
        <f t="shared" si="152"/>
        <v>9.5653847999999986</v>
      </c>
      <c r="G3413" s="17">
        <f t="shared" si="153"/>
        <v>3.3151E-2</v>
      </c>
    </row>
    <row r="3414" spans="5:7" x14ac:dyDescent="0.25">
      <c r="E3414" s="16">
        <v>34.119999999999997</v>
      </c>
      <c r="F3414" s="15">
        <f t="shared" si="152"/>
        <v>9.5678815999999998</v>
      </c>
      <c r="G3414" s="17">
        <f t="shared" si="153"/>
        <v>3.3142000000000005E-2</v>
      </c>
    </row>
    <row r="3415" spans="5:7" x14ac:dyDescent="0.25">
      <c r="E3415" s="16">
        <v>34.130000000000003</v>
      </c>
      <c r="F3415" s="15">
        <f t="shared" si="152"/>
        <v>9.5703783999999992</v>
      </c>
      <c r="G3415" s="17">
        <f t="shared" si="153"/>
        <v>3.3132999999999996E-2</v>
      </c>
    </row>
    <row r="3416" spans="5:7" x14ac:dyDescent="0.25">
      <c r="E3416" s="16">
        <v>34.14</v>
      </c>
      <c r="F3416" s="15">
        <f t="shared" si="152"/>
        <v>9.5728751999999986</v>
      </c>
      <c r="G3416" s="17">
        <f t="shared" si="153"/>
        <v>3.3124000000000001E-2</v>
      </c>
    </row>
    <row r="3417" spans="5:7" x14ac:dyDescent="0.25">
      <c r="E3417" s="16">
        <v>34.15</v>
      </c>
      <c r="F3417" s="15">
        <f t="shared" si="152"/>
        <v>9.5753719999999998</v>
      </c>
      <c r="G3417" s="17">
        <f t="shared" si="153"/>
        <v>3.3114999999999999E-2</v>
      </c>
    </row>
    <row r="3418" spans="5:7" x14ac:dyDescent="0.25">
      <c r="E3418" s="16">
        <v>34.159999999999997</v>
      </c>
      <c r="F3418" s="15">
        <f t="shared" si="152"/>
        <v>9.5778687999999992</v>
      </c>
      <c r="G3418" s="17">
        <f t="shared" si="153"/>
        <v>3.3106000000000003E-2</v>
      </c>
    </row>
    <row r="3419" spans="5:7" x14ac:dyDescent="0.25">
      <c r="E3419" s="16">
        <v>34.17</v>
      </c>
      <c r="F3419" s="15">
        <f t="shared" si="152"/>
        <v>9.5803656000000004</v>
      </c>
      <c r="G3419" s="17">
        <f t="shared" si="153"/>
        <v>3.3097000000000001E-2</v>
      </c>
    </row>
    <row r="3420" spans="5:7" x14ac:dyDescent="0.25">
      <c r="E3420" s="16">
        <v>34.18</v>
      </c>
      <c r="F3420" s="15">
        <f t="shared" si="152"/>
        <v>9.5828623999999998</v>
      </c>
      <c r="G3420" s="17">
        <f t="shared" si="153"/>
        <v>3.3087999999999999E-2</v>
      </c>
    </row>
    <row r="3421" spans="5:7" x14ac:dyDescent="0.25">
      <c r="E3421" s="16">
        <v>34.19</v>
      </c>
      <c r="F3421" s="15">
        <f t="shared" si="152"/>
        <v>9.5853591999999992</v>
      </c>
      <c r="G3421" s="17">
        <f t="shared" si="153"/>
        <v>3.3079000000000004E-2</v>
      </c>
    </row>
    <row r="3422" spans="5:7" x14ac:dyDescent="0.25">
      <c r="E3422" s="16">
        <v>34.200000000000003</v>
      </c>
      <c r="F3422" s="15">
        <f t="shared" si="152"/>
        <v>9.5878560000000004</v>
      </c>
      <c r="G3422" s="17">
        <f t="shared" si="153"/>
        <v>3.3069999999999995E-2</v>
      </c>
    </row>
    <row r="3423" spans="5:7" x14ac:dyDescent="0.25">
      <c r="E3423" s="16">
        <v>34.21</v>
      </c>
      <c r="F3423" s="15">
        <f t="shared" si="152"/>
        <v>9.5903527999999998</v>
      </c>
      <c r="G3423" s="17">
        <f t="shared" si="153"/>
        <v>3.3061E-2</v>
      </c>
    </row>
    <row r="3424" spans="5:7" x14ac:dyDescent="0.25">
      <c r="E3424" s="16">
        <v>34.22</v>
      </c>
      <c r="F3424" s="15">
        <f t="shared" si="152"/>
        <v>9.5928495999999992</v>
      </c>
      <c r="G3424" s="17">
        <f t="shared" si="153"/>
        <v>3.3051999999999998E-2</v>
      </c>
    </row>
    <row r="3425" spans="5:7" x14ac:dyDescent="0.25">
      <c r="E3425" s="16">
        <v>34.229999999999997</v>
      </c>
      <c r="F3425" s="15">
        <f t="shared" si="152"/>
        <v>9.5953463999999986</v>
      </c>
      <c r="G3425" s="17">
        <f t="shared" si="153"/>
        <v>3.3043000000000003E-2</v>
      </c>
    </row>
    <row r="3426" spans="5:7" x14ac:dyDescent="0.25">
      <c r="E3426" s="16">
        <v>34.24</v>
      </c>
      <c r="F3426" s="15">
        <f t="shared" si="152"/>
        <v>9.5978431999999998</v>
      </c>
      <c r="G3426" s="17">
        <f t="shared" si="153"/>
        <v>3.3034000000000001E-2</v>
      </c>
    </row>
    <row r="3427" spans="5:7" x14ac:dyDescent="0.25">
      <c r="E3427" s="16">
        <v>34.25</v>
      </c>
      <c r="F3427" s="15">
        <f t="shared" si="152"/>
        <v>9.6003399999999992</v>
      </c>
      <c r="G3427" s="17">
        <f t="shared" si="153"/>
        <v>3.3024999999999999E-2</v>
      </c>
    </row>
    <row r="3428" spans="5:7" x14ac:dyDescent="0.25">
      <c r="E3428" s="16">
        <v>34.26</v>
      </c>
      <c r="F3428" s="15">
        <f t="shared" si="152"/>
        <v>9.6028367999999986</v>
      </c>
      <c r="G3428" s="17">
        <f t="shared" si="153"/>
        <v>3.3016000000000004E-2</v>
      </c>
    </row>
    <row r="3429" spans="5:7" x14ac:dyDescent="0.25">
      <c r="E3429" s="16">
        <v>34.270000000000003</v>
      </c>
      <c r="F3429" s="15">
        <f t="shared" si="152"/>
        <v>9.6053335999999998</v>
      </c>
      <c r="G3429" s="17">
        <f t="shared" si="153"/>
        <v>3.3006999999999995E-2</v>
      </c>
    </row>
    <row r="3430" spans="5:7" x14ac:dyDescent="0.25">
      <c r="E3430" s="16">
        <v>34.28</v>
      </c>
      <c r="F3430" s="15">
        <f t="shared" si="152"/>
        <v>9.6078303999999992</v>
      </c>
      <c r="G3430" s="17">
        <f t="shared" si="153"/>
        <v>3.2998E-2</v>
      </c>
    </row>
    <row r="3431" spans="5:7" x14ac:dyDescent="0.25">
      <c r="E3431" s="16">
        <v>34.29</v>
      </c>
      <c r="F3431" s="15">
        <f t="shared" si="152"/>
        <v>9.6103271999999986</v>
      </c>
      <c r="G3431" s="17">
        <f t="shared" si="153"/>
        <v>3.2989000000000004E-2</v>
      </c>
    </row>
    <row r="3432" spans="5:7" x14ac:dyDescent="0.25">
      <c r="E3432" s="16">
        <v>34.299999999999997</v>
      </c>
      <c r="F3432" s="15">
        <f t="shared" si="152"/>
        <v>9.612823999999998</v>
      </c>
      <c r="G3432" s="17">
        <f t="shared" si="153"/>
        <v>3.2980000000000002E-2</v>
      </c>
    </row>
    <row r="3433" spans="5:7" x14ac:dyDescent="0.25">
      <c r="E3433" s="16">
        <v>34.31</v>
      </c>
      <c r="F3433" s="15">
        <f t="shared" si="152"/>
        <v>9.6153207999999992</v>
      </c>
      <c r="G3433" s="17">
        <f t="shared" si="153"/>
        <v>3.2971E-2</v>
      </c>
    </row>
    <row r="3434" spans="5:7" x14ac:dyDescent="0.25">
      <c r="E3434" s="16">
        <v>34.32</v>
      </c>
      <c r="F3434" s="15">
        <f t="shared" si="152"/>
        <v>9.6178175999999986</v>
      </c>
      <c r="G3434" s="17">
        <f t="shared" si="153"/>
        <v>3.2961999999999998E-2</v>
      </c>
    </row>
    <row r="3435" spans="5:7" x14ac:dyDescent="0.25">
      <c r="E3435" s="16">
        <v>34.33</v>
      </c>
      <c r="F3435" s="15">
        <f t="shared" si="152"/>
        <v>9.620314399999998</v>
      </c>
      <c r="G3435" s="17">
        <f t="shared" si="153"/>
        <v>3.2953000000000003E-2</v>
      </c>
    </row>
    <row r="3436" spans="5:7" x14ac:dyDescent="0.25">
      <c r="E3436" s="16">
        <v>34.340000000000003</v>
      </c>
      <c r="F3436" s="15">
        <f t="shared" si="152"/>
        <v>9.622811200000001</v>
      </c>
      <c r="G3436" s="17">
        <f t="shared" si="153"/>
        <v>3.2944000000000001E-2</v>
      </c>
    </row>
    <row r="3437" spans="5:7" x14ac:dyDescent="0.25">
      <c r="E3437" s="16">
        <v>34.35</v>
      </c>
      <c r="F3437" s="15">
        <f t="shared" si="152"/>
        <v>9.6253080000000004</v>
      </c>
      <c r="G3437" s="17">
        <f t="shared" si="153"/>
        <v>3.2934999999999999E-2</v>
      </c>
    </row>
    <row r="3438" spans="5:7" x14ac:dyDescent="0.25">
      <c r="E3438" s="16">
        <v>34.36</v>
      </c>
      <c r="F3438" s="15">
        <f t="shared" si="152"/>
        <v>9.6278047999999998</v>
      </c>
      <c r="G3438" s="17">
        <f t="shared" si="153"/>
        <v>3.2926000000000004E-2</v>
      </c>
    </row>
    <row r="3439" spans="5:7" x14ac:dyDescent="0.25">
      <c r="E3439" s="16">
        <v>34.369999999999997</v>
      </c>
      <c r="F3439" s="15">
        <f t="shared" si="152"/>
        <v>9.6303015999999992</v>
      </c>
      <c r="G3439" s="17">
        <f t="shared" si="153"/>
        <v>3.2917000000000002E-2</v>
      </c>
    </row>
    <row r="3440" spans="5:7" x14ac:dyDescent="0.25">
      <c r="E3440" s="16">
        <v>34.380000000000003</v>
      </c>
      <c r="F3440" s="15">
        <f t="shared" si="152"/>
        <v>9.6327984000000004</v>
      </c>
      <c r="G3440" s="17">
        <f t="shared" si="153"/>
        <v>3.2908E-2</v>
      </c>
    </row>
    <row r="3441" spans="5:7" x14ac:dyDescent="0.25">
      <c r="E3441" s="16">
        <v>34.39</v>
      </c>
      <c r="F3441" s="15">
        <f t="shared" si="152"/>
        <v>9.6352951999999998</v>
      </c>
      <c r="G3441" s="17">
        <f t="shared" si="153"/>
        <v>3.2898999999999998E-2</v>
      </c>
    </row>
    <row r="3442" spans="5:7" x14ac:dyDescent="0.25">
      <c r="E3442" s="16">
        <v>34.4</v>
      </c>
      <c r="F3442" s="15">
        <f t="shared" si="152"/>
        <v>9.6377919999999992</v>
      </c>
      <c r="G3442" s="17">
        <f t="shared" si="153"/>
        <v>3.2890000000000003E-2</v>
      </c>
    </row>
    <row r="3443" spans="5:7" x14ac:dyDescent="0.25">
      <c r="E3443" s="16">
        <v>34.409999999999997</v>
      </c>
      <c r="F3443" s="15">
        <f t="shared" si="152"/>
        <v>9.6402887999999987</v>
      </c>
      <c r="G3443" s="17">
        <f t="shared" si="153"/>
        <v>3.2881000000000001E-2</v>
      </c>
    </row>
    <row r="3444" spans="5:7" x14ac:dyDescent="0.25">
      <c r="E3444" s="16">
        <v>34.42</v>
      </c>
      <c r="F3444" s="15">
        <f t="shared" si="152"/>
        <v>9.6427855999999998</v>
      </c>
      <c r="G3444" s="17">
        <f t="shared" si="153"/>
        <v>3.2871999999999998E-2</v>
      </c>
    </row>
    <row r="3445" spans="5:7" x14ac:dyDescent="0.25">
      <c r="E3445" s="16">
        <v>34.43</v>
      </c>
      <c r="F3445" s="15">
        <f t="shared" si="152"/>
        <v>9.6452823999999993</v>
      </c>
      <c r="G3445" s="17">
        <f t="shared" si="153"/>
        <v>3.2863000000000003E-2</v>
      </c>
    </row>
    <row r="3446" spans="5:7" x14ac:dyDescent="0.25">
      <c r="E3446" s="16">
        <v>34.44</v>
      </c>
      <c r="F3446" s="15">
        <f t="shared" si="152"/>
        <v>9.6477791999999987</v>
      </c>
      <c r="G3446" s="17">
        <f t="shared" si="153"/>
        <v>3.2854000000000001E-2</v>
      </c>
    </row>
    <row r="3447" spans="5:7" x14ac:dyDescent="0.25">
      <c r="E3447" s="16">
        <v>34.450000000000003</v>
      </c>
      <c r="F3447" s="15">
        <f t="shared" si="152"/>
        <v>9.6502759999999999</v>
      </c>
      <c r="G3447" s="17">
        <f t="shared" si="153"/>
        <v>3.2844999999999999E-2</v>
      </c>
    </row>
    <row r="3448" spans="5:7" x14ac:dyDescent="0.25">
      <c r="E3448" s="16">
        <v>34.46</v>
      </c>
      <c r="F3448" s="15">
        <f t="shared" si="152"/>
        <v>9.6527727999999993</v>
      </c>
      <c r="G3448" s="17">
        <f t="shared" si="153"/>
        <v>3.2835999999999997E-2</v>
      </c>
    </row>
    <row r="3449" spans="5:7" x14ac:dyDescent="0.25">
      <c r="E3449" s="16">
        <v>34.47</v>
      </c>
      <c r="F3449" s="15">
        <f t="shared" si="152"/>
        <v>9.6552695999999987</v>
      </c>
      <c r="G3449" s="17">
        <f t="shared" si="153"/>
        <v>3.2827000000000002E-2</v>
      </c>
    </row>
    <row r="3450" spans="5:7" x14ac:dyDescent="0.25">
      <c r="E3450" s="16">
        <v>34.479999999999997</v>
      </c>
      <c r="F3450" s="15">
        <f t="shared" si="152"/>
        <v>9.6577663999999981</v>
      </c>
      <c r="G3450" s="17">
        <f t="shared" si="153"/>
        <v>3.2818E-2</v>
      </c>
    </row>
    <row r="3451" spans="5:7" x14ac:dyDescent="0.25">
      <c r="E3451" s="16">
        <v>34.49</v>
      </c>
      <c r="F3451" s="15">
        <f t="shared" ref="F3451:F3514" si="154">B$39+(B$40-B$39)*(($E3451-$A$39)/($A$40-$A$39))</f>
        <v>9.6602631999999993</v>
      </c>
      <c r="G3451" s="17">
        <f t="shared" ref="G3451:G3514" si="155">C$39+(C$40-C$39)*(($E3451-$A$39)/($A$40-$A$39))</f>
        <v>3.2808999999999998E-2</v>
      </c>
    </row>
    <row r="3452" spans="5:7" x14ac:dyDescent="0.25">
      <c r="E3452" s="16">
        <v>34.5</v>
      </c>
      <c r="F3452" s="15">
        <f t="shared" si="154"/>
        <v>9.6627599999999987</v>
      </c>
      <c r="G3452" s="17">
        <f t="shared" si="155"/>
        <v>3.2800000000000003E-2</v>
      </c>
    </row>
    <row r="3453" spans="5:7" x14ac:dyDescent="0.25">
      <c r="E3453" s="16">
        <v>34.51</v>
      </c>
      <c r="F3453" s="15">
        <f t="shared" si="154"/>
        <v>9.6652567999999981</v>
      </c>
      <c r="G3453" s="17">
        <f t="shared" si="155"/>
        <v>3.2791000000000001E-2</v>
      </c>
    </row>
    <row r="3454" spans="5:7" x14ac:dyDescent="0.25">
      <c r="E3454" s="16">
        <v>34.520000000000003</v>
      </c>
      <c r="F3454" s="15">
        <f t="shared" si="154"/>
        <v>9.6677536000000011</v>
      </c>
      <c r="G3454" s="17">
        <f t="shared" si="155"/>
        <v>3.2781999999999999E-2</v>
      </c>
    </row>
    <row r="3455" spans="5:7" x14ac:dyDescent="0.25">
      <c r="E3455" s="16">
        <v>34.53</v>
      </c>
      <c r="F3455" s="15">
        <f t="shared" si="154"/>
        <v>9.6702504000000005</v>
      </c>
      <c r="G3455" s="17">
        <f t="shared" si="155"/>
        <v>3.2772999999999997E-2</v>
      </c>
    </row>
    <row r="3456" spans="5:7" x14ac:dyDescent="0.25">
      <c r="E3456" s="16">
        <v>34.54</v>
      </c>
      <c r="F3456" s="15">
        <f t="shared" si="154"/>
        <v>9.6727471999999999</v>
      </c>
      <c r="G3456" s="17">
        <f t="shared" si="155"/>
        <v>3.2764000000000001E-2</v>
      </c>
    </row>
    <row r="3457" spans="5:7" x14ac:dyDescent="0.25">
      <c r="E3457" s="16">
        <v>34.549999999999997</v>
      </c>
      <c r="F3457" s="15">
        <f t="shared" si="154"/>
        <v>9.6752439999999993</v>
      </c>
      <c r="G3457" s="17">
        <f t="shared" si="155"/>
        <v>3.2755000000000006E-2</v>
      </c>
    </row>
    <row r="3458" spans="5:7" x14ac:dyDescent="0.25">
      <c r="E3458" s="16">
        <v>34.56</v>
      </c>
      <c r="F3458" s="15">
        <f t="shared" si="154"/>
        <v>9.6777408000000005</v>
      </c>
      <c r="G3458" s="17">
        <f t="shared" si="155"/>
        <v>3.2745999999999997E-2</v>
      </c>
    </row>
    <row r="3459" spans="5:7" x14ac:dyDescent="0.25">
      <c r="E3459" s="16">
        <v>34.57</v>
      </c>
      <c r="F3459" s="15">
        <f t="shared" si="154"/>
        <v>9.6802375999999999</v>
      </c>
      <c r="G3459" s="17">
        <f t="shared" si="155"/>
        <v>3.2737000000000002E-2</v>
      </c>
    </row>
    <row r="3460" spans="5:7" x14ac:dyDescent="0.25">
      <c r="E3460" s="16">
        <v>34.58</v>
      </c>
      <c r="F3460" s="15">
        <f t="shared" si="154"/>
        <v>9.6827343999999993</v>
      </c>
      <c r="G3460" s="17">
        <f t="shared" si="155"/>
        <v>3.2728E-2</v>
      </c>
    </row>
    <row r="3461" spans="5:7" x14ac:dyDescent="0.25">
      <c r="E3461" s="16">
        <v>34.590000000000003</v>
      </c>
      <c r="F3461" s="15">
        <f t="shared" si="154"/>
        <v>9.6852312000000005</v>
      </c>
      <c r="G3461" s="17">
        <f t="shared" si="155"/>
        <v>3.2718999999999998E-2</v>
      </c>
    </row>
    <row r="3462" spans="5:7" x14ac:dyDescent="0.25">
      <c r="E3462" s="16">
        <v>34.6</v>
      </c>
      <c r="F3462" s="15">
        <f t="shared" si="154"/>
        <v>9.6877279999999999</v>
      </c>
      <c r="G3462" s="17">
        <f t="shared" si="155"/>
        <v>3.2710000000000003E-2</v>
      </c>
    </row>
    <row r="3463" spans="5:7" x14ac:dyDescent="0.25">
      <c r="E3463" s="16">
        <v>34.61</v>
      </c>
      <c r="F3463" s="15">
        <f t="shared" si="154"/>
        <v>9.6902247999999993</v>
      </c>
      <c r="G3463" s="17">
        <f t="shared" si="155"/>
        <v>3.2701000000000001E-2</v>
      </c>
    </row>
    <row r="3464" spans="5:7" x14ac:dyDescent="0.25">
      <c r="E3464" s="16">
        <v>34.619999999999997</v>
      </c>
      <c r="F3464" s="15">
        <f t="shared" si="154"/>
        <v>9.6927215999999987</v>
      </c>
      <c r="G3464" s="17">
        <f t="shared" si="155"/>
        <v>3.2691999999999999E-2</v>
      </c>
    </row>
    <row r="3465" spans="5:7" x14ac:dyDescent="0.25">
      <c r="E3465" s="16">
        <v>34.630000000000003</v>
      </c>
      <c r="F3465" s="15">
        <f t="shared" si="154"/>
        <v>9.6952183999999999</v>
      </c>
      <c r="G3465" s="17">
        <f t="shared" si="155"/>
        <v>3.2682999999999997E-2</v>
      </c>
    </row>
    <row r="3466" spans="5:7" x14ac:dyDescent="0.25">
      <c r="E3466" s="16">
        <v>34.64</v>
      </c>
      <c r="F3466" s="15">
        <f t="shared" si="154"/>
        <v>9.6977151999999993</v>
      </c>
      <c r="G3466" s="17">
        <f t="shared" si="155"/>
        <v>3.2674000000000002E-2</v>
      </c>
    </row>
    <row r="3467" spans="5:7" x14ac:dyDescent="0.25">
      <c r="E3467" s="16">
        <v>34.65</v>
      </c>
      <c r="F3467" s="15">
        <f t="shared" si="154"/>
        <v>9.7002119999999987</v>
      </c>
      <c r="G3467" s="17">
        <f t="shared" si="155"/>
        <v>3.2665E-2</v>
      </c>
    </row>
    <row r="3468" spans="5:7" x14ac:dyDescent="0.25">
      <c r="E3468" s="16">
        <v>34.659999999999997</v>
      </c>
      <c r="F3468" s="15">
        <f t="shared" si="154"/>
        <v>9.7027087999999981</v>
      </c>
      <c r="G3468" s="17">
        <f t="shared" si="155"/>
        <v>3.2656000000000004E-2</v>
      </c>
    </row>
    <row r="3469" spans="5:7" x14ac:dyDescent="0.25">
      <c r="E3469" s="16">
        <v>34.67</v>
      </c>
      <c r="F3469" s="15">
        <f t="shared" si="154"/>
        <v>9.7052055999999993</v>
      </c>
      <c r="G3469" s="17">
        <f t="shared" si="155"/>
        <v>3.2646999999999995E-2</v>
      </c>
    </row>
    <row r="3470" spans="5:7" x14ac:dyDescent="0.25">
      <c r="E3470" s="16">
        <v>34.68</v>
      </c>
      <c r="F3470" s="15">
        <f t="shared" si="154"/>
        <v>9.7077023999999987</v>
      </c>
      <c r="G3470" s="17">
        <f t="shared" si="155"/>
        <v>3.2638E-2</v>
      </c>
    </row>
    <row r="3471" spans="5:7" x14ac:dyDescent="0.25">
      <c r="E3471" s="16">
        <v>34.69</v>
      </c>
      <c r="F3471" s="15">
        <f t="shared" si="154"/>
        <v>9.7101991999999981</v>
      </c>
      <c r="G3471" s="17">
        <f t="shared" si="155"/>
        <v>3.2629000000000005E-2</v>
      </c>
    </row>
    <row r="3472" spans="5:7" x14ac:dyDescent="0.25">
      <c r="E3472" s="16">
        <v>34.700000000000003</v>
      </c>
      <c r="F3472" s="15">
        <f t="shared" si="154"/>
        <v>9.7126960000000011</v>
      </c>
      <c r="G3472" s="17">
        <f t="shared" si="155"/>
        <v>3.2619999999999996E-2</v>
      </c>
    </row>
    <row r="3473" spans="5:7" x14ac:dyDescent="0.25">
      <c r="E3473" s="16">
        <v>34.71</v>
      </c>
      <c r="F3473" s="15">
        <f t="shared" si="154"/>
        <v>9.7151928000000005</v>
      </c>
      <c r="G3473" s="17">
        <f t="shared" si="155"/>
        <v>3.2611000000000001E-2</v>
      </c>
    </row>
    <row r="3474" spans="5:7" x14ac:dyDescent="0.25">
      <c r="E3474" s="16">
        <v>34.72</v>
      </c>
      <c r="F3474" s="15">
        <f t="shared" si="154"/>
        <v>9.7176895999999999</v>
      </c>
      <c r="G3474" s="17">
        <f t="shared" si="155"/>
        <v>3.2601999999999999E-2</v>
      </c>
    </row>
    <row r="3475" spans="5:7" x14ac:dyDescent="0.25">
      <c r="E3475" s="16">
        <v>34.729999999999997</v>
      </c>
      <c r="F3475" s="15">
        <f t="shared" si="154"/>
        <v>9.7201863999999993</v>
      </c>
      <c r="G3475" s="17">
        <f t="shared" si="155"/>
        <v>3.2593000000000004E-2</v>
      </c>
    </row>
    <row r="3476" spans="5:7" x14ac:dyDescent="0.25">
      <c r="E3476" s="16">
        <v>34.74</v>
      </c>
      <c r="F3476" s="15">
        <f t="shared" si="154"/>
        <v>9.7226832000000005</v>
      </c>
      <c r="G3476" s="17">
        <f t="shared" si="155"/>
        <v>3.2584000000000002E-2</v>
      </c>
    </row>
    <row r="3477" spans="5:7" x14ac:dyDescent="0.25">
      <c r="E3477" s="16">
        <v>34.75</v>
      </c>
      <c r="F3477" s="15">
        <f t="shared" si="154"/>
        <v>9.7251799999999999</v>
      </c>
      <c r="G3477" s="17">
        <f t="shared" si="155"/>
        <v>3.2575E-2</v>
      </c>
    </row>
    <row r="3478" spans="5:7" x14ac:dyDescent="0.25">
      <c r="E3478" s="16">
        <v>34.76</v>
      </c>
      <c r="F3478" s="15">
        <f t="shared" si="154"/>
        <v>9.7276767999999993</v>
      </c>
      <c r="G3478" s="17">
        <f t="shared" si="155"/>
        <v>3.2566000000000005E-2</v>
      </c>
    </row>
    <row r="3479" spans="5:7" x14ac:dyDescent="0.25">
      <c r="E3479" s="16">
        <v>34.770000000000003</v>
      </c>
      <c r="F3479" s="15">
        <f t="shared" si="154"/>
        <v>9.7301736000000005</v>
      </c>
      <c r="G3479" s="17">
        <f t="shared" si="155"/>
        <v>3.2556999999999996E-2</v>
      </c>
    </row>
    <row r="3480" spans="5:7" x14ac:dyDescent="0.25">
      <c r="E3480" s="16">
        <v>34.78</v>
      </c>
      <c r="F3480" s="15">
        <f t="shared" si="154"/>
        <v>9.7326703999999999</v>
      </c>
      <c r="G3480" s="17">
        <f t="shared" si="155"/>
        <v>3.2548000000000001E-2</v>
      </c>
    </row>
    <row r="3481" spans="5:7" x14ac:dyDescent="0.25">
      <c r="E3481" s="16">
        <v>34.79</v>
      </c>
      <c r="F3481" s="15">
        <f t="shared" si="154"/>
        <v>9.7351671999999994</v>
      </c>
      <c r="G3481" s="17">
        <f t="shared" si="155"/>
        <v>3.2538999999999998E-2</v>
      </c>
    </row>
    <row r="3482" spans="5:7" x14ac:dyDescent="0.25">
      <c r="E3482" s="16">
        <v>34.799999999999997</v>
      </c>
      <c r="F3482" s="15">
        <f t="shared" si="154"/>
        <v>9.7376639999999988</v>
      </c>
      <c r="G3482" s="17">
        <f t="shared" si="155"/>
        <v>3.2530000000000003E-2</v>
      </c>
    </row>
    <row r="3483" spans="5:7" x14ac:dyDescent="0.25">
      <c r="E3483" s="16">
        <v>34.81</v>
      </c>
      <c r="F3483" s="15">
        <f t="shared" si="154"/>
        <v>9.7401608</v>
      </c>
      <c r="G3483" s="17">
        <f t="shared" si="155"/>
        <v>3.2521000000000001E-2</v>
      </c>
    </row>
    <row r="3484" spans="5:7" x14ac:dyDescent="0.25">
      <c r="E3484" s="16">
        <v>34.82</v>
      </c>
      <c r="F3484" s="15">
        <f t="shared" si="154"/>
        <v>9.7426575999999994</v>
      </c>
      <c r="G3484" s="17">
        <f t="shared" si="155"/>
        <v>3.2511999999999999E-2</v>
      </c>
    </row>
    <row r="3485" spans="5:7" x14ac:dyDescent="0.25">
      <c r="E3485" s="16">
        <v>34.83</v>
      </c>
      <c r="F3485" s="15">
        <f t="shared" si="154"/>
        <v>9.7451543999999988</v>
      </c>
      <c r="G3485" s="17">
        <f t="shared" si="155"/>
        <v>3.2503000000000004E-2</v>
      </c>
    </row>
    <row r="3486" spans="5:7" x14ac:dyDescent="0.25">
      <c r="E3486" s="16">
        <v>34.840000000000003</v>
      </c>
      <c r="F3486" s="15">
        <f t="shared" si="154"/>
        <v>9.7476512</v>
      </c>
      <c r="G3486" s="17">
        <f t="shared" si="155"/>
        <v>3.2493999999999995E-2</v>
      </c>
    </row>
    <row r="3487" spans="5:7" x14ac:dyDescent="0.25">
      <c r="E3487" s="16">
        <v>34.85</v>
      </c>
      <c r="F3487" s="15">
        <f t="shared" si="154"/>
        <v>9.7501479999999994</v>
      </c>
      <c r="G3487" s="17">
        <f t="shared" si="155"/>
        <v>3.2485E-2</v>
      </c>
    </row>
    <row r="3488" spans="5:7" x14ac:dyDescent="0.25">
      <c r="E3488" s="16">
        <v>34.86</v>
      </c>
      <c r="F3488" s="15">
        <f t="shared" si="154"/>
        <v>9.7526447999999988</v>
      </c>
      <c r="G3488" s="17">
        <f t="shared" si="155"/>
        <v>3.2475999999999998E-2</v>
      </c>
    </row>
    <row r="3489" spans="5:7" x14ac:dyDescent="0.25">
      <c r="E3489" s="16">
        <v>34.869999999999997</v>
      </c>
      <c r="F3489" s="15">
        <f t="shared" si="154"/>
        <v>9.7551415999999982</v>
      </c>
      <c r="G3489" s="17">
        <f t="shared" si="155"/>
        <v>3.2467000000000003E-2</v>
      </c>
    </row>
    <row r="3490" spans="5:7" x14ac:dyDescent="0.25">
      <c r="E3490" s="16">
        <v>34.880000000000003</v>
      </c>
      <c r="F3490" s="15">
        <f t="shared" si="154"/>
        <v>9.7576383999999994</v>
      </c>
      <c r="G3490" s="17">
        <f t="shared" si="155"/>
        <v>3.2458000000000001E-2</v>
      </c>
    </row>
    <row r="3491" spans="5:7" x14ac:dyDescent="0.25">
      <c r="E3491" s="16">
        <v>34.89</v>
      </c>
      <c r="F3491" s="15">
        <f t="shared" si="154"/>
        <v>9.7601351999999988</v>
      </c>
      <c r="G3491" s="17">
        <f t="shared" si="155"/>
        <v>3.2448999999999999E-2</v>
      </c>
    </row>
    <row r="3492" spans="5:7" x14ac:dyDescent="0.25">
      <c r="E3492" s="16">
        <v>34.9</v>
      </c>
      <c r="F3492" s="15">
        <f t="shared" si="154"/>
        <v>9.762632</v>
      </c>
      <c r="G3492" s="17">
        <f t="shared" si="155"/>
        <v>3.2440000000000004E-2</v>
      </c>
    </row>
    <row r="3493" spans="5:7" x14ac:dyDescent="0.25">
      <c r="E3493" s="16">
        <v>34.909999999999997</v>
      </c>
      <c r="F3493" s="15">
        <f t="shared" si="154"/>
        <v>9.7651287999999994</v>
      </c>
      <c r="G3493" s="17">
        <f t="shared" si="155"/>
        <v>3.2431000000000001E-2</v>
      </c>
    </row>
    <row r="3494" spans="5:7" x14ac:dyDescent="0.25">
      <c r="E3494" s="16">
        <v>34.92</v>
      </c>
      <c r="F3494" s="15">
        <f t="shared" si="154"/>
        <v>9.7676256000000006</v>
      </c>
      <c r="G3494" s="17">
        <f t="shared" si="155"/>
        <v>3.2421999999999999E-2</v>
      </c>
    </row>
    <row r="3495" spans="5:7" x14ac:dyDescent="0.25">
      <c r="E3495" s="16">
        <v>34.93</v>
      </c>
      <c r="F3495" s="15">
        <f t="shared" si="154"/>
        <v>9.7701224</v>
      </c>
      <c r="G3495" s="17">
        <f t="shared" si="155"/>
        <v>3.2412999999999997E-2</v>
      </c>
    </row>
    <row r="3496" spans="5:7" x14ac:dyDescent="0.25">
      <c r="E3496" s="16">
        <v>34.94</v>
      </c>
      <c r="F3496" s="15">
        <f t="shared" si="154"/>
        <v>9.7726191999999994</v>
      </c>
      <c r="G3496" s="17">
        <f t="shared" si="155"/>
        <v>3.2404000000000002E-2</v>
      </c>
    </row>
    <row r="3497" spans="5:7" x14ac:dyDescent="0.25">
      <c r="E3497" s="16">
        <v>34.950000000000003</v>
      </c>
      <c r="F3497" s="15">
        <f t="shared" si="154"/>
        <v>9.7751160000000006</v>
      </c>
      <c r="G3497" s="17">
        <f t="shared" si="155"/>
        <v>3.2395E-2</v>
      </c>
    </row>
    <row r="3498" spans="5:7" x14ac:dyDescent="0.25">
      <c r="E3498" s="16">
        <v>34.96</v>
      </c>
      <c r="F3498" s="15">
        <f t="shared" si="154"/>
        <v>9.7776128</v>
      </c>
      <c r="G3498" s="17">
        <f t="shared" si="155"/>
        <v>3.2385999999999998E-2</v>
      </c>
    </row>
    <row r="3499" spans="5:7" x14ac:dyDescent="0.25">
      <c r="E3499" s="16">
        <v>34.97</v>
      </c>
      <c r="F3499" s="15">
        <f t="shared" si="154"/>
        <v>9.7801095999999994</v>
      </c>
      <c r="G3499" s="17">
        <f t="shared" si="155"/>
        <v>3.2377000000000003E-2</v>
      </c>
    </row>
    <row r="3500" spans="5:7" x14ac:dyDescent="0.25">
      <c r="E3500" s="16">
        <v>34.979999999999997</v>
      </c>
      <c r="F3500" s="15">
        <f t="shared" si="154"/>
        <v>9.7826063999999988</v>
      </c>
      <c r="G3500" s="17">
        <f t="shared" si="155"/>
        <v>3.2368000000000001E-2</v>
      </c>
    </row>
    <row r="3501" spans="5:7" x14ac:dyDescent="0.25">
      <c r="E3501" s="16">
        <v>34.99</v>
      </c>
      <c r="F3501" s="15">
        <f t="shared" si="154"/>
        <v>9.7851032</v>
      </c>
      <c r="G3501" s="17">
        <f t="shared" si="155"/>
        <v>3.2358999999999999E-2</v>
      </c>
    </row>
    <row r="3502" spans="5:7" x14ac:dyDescent="0.25">
      <c r="E3502" s="16">
        <v>35</v>
      </c>
      <c r="F3502" s="15">
        <f t="shared" si="154"/>
        <v>9.7875999999999994</v>
      </c>
      <c r="G3502" s="17">
        <f t="shared" si="155"/>
        <v>3.2350000000000004E-2</v>
      </c>
    </row>
    <row r="3503" spans="5:7" x14ac:dyDescent="0.25">
      <c r="E3503" s="16">
        <v>35.01</v>
      </c>
      <c r="F3503" s="15">
        <f t="shared" si="154"/>
        <v>9.7900967999999988</v>
      </c>
      <c r="G3503" s="17">
        <f t="shared" si="155"/>
        <v>3.2341000000000002E-2</v>
      </c>
    </row>
    <row r="3504" spans="5:7" x14ac:dyDescent="0.25">
      <c r="E3504" s="16">
        <v>35.020000000000003</v>
      </c>
      <c r="F3504" s="15">
        <f t="shared" si="154"/>
        <v>9.7925936</v>
      </c>
      <c r="G3504" s="17">
        <f t="shared" si="155"/>
        <v>3.2332E-2</v>
      </c>
    </row>
    <row r="3505" spans="5:7" x14ac:dyDescent="0.25">
      <c r="E3505" s="16">
        <v>35.03</v>
      </c>
      <c r="F3505" s="15">
        <f t="shared" si="154"/>
        <v>9.7950903999999994</v>
      </c>
      <c r="G3505" s="17">
        <f t="shared" si="155"/>
        <v>3.2322999999999998E-2</v>
      </c>
    </row>
    <row r="3506" spans="5:7" x14ac:dyDescent="0.25">
      <c r="E3506" s="16">
        <v>35.04</v>
      </c>
      <c r="F3506" s="15">
        <f t="shared" si="154"/>
        <v>9.7975871999999988</v>
      </c>
      <c r="G3506" s="17">
        <f t="shared" si="155"/>
        <v>3.2314000000000002E-2</v>
      </c>
    </row>
    <row r="3507" spans="5:7" x14ac:dyDescent="0.25">
      <c r="E3507" s="16">
        <v>35.049999999999997</v>
      </c>
      <c r="F3507" s="15">
        <f t="shared" si="154"/>
        <v>9.8000839999999982</v>
      </c>
      <c r="G3507" s="17">
        <f t="shared" si="155"/>
        <v>3.2305E-2</v>
      </c>
    </row>
    <row r="3508" spans="5:7" x14ac:dyDescent="0.25">
      <c r="E3508" s="16">
        <v>35.06</v>
      </c>
      <c r="F3508" s="15">
        <f t="shared" si="154"/>
        <v>9.8025807999999994</v>
      </c>
      <c r="G3508" s="17">
        <f t="shared" si="155"/>
        <v>3.2295999999999998E-2</v>
      </c>
    </row>
    <row r="3509" spans="5:7" x14ac:dyDescent="0.25">
      <c r="E3509" s="16">
        <v>35.07</v>
      </c>
      <c r="F3509" s="15">
        <f t="shared" si="154"/>
        <v>9.8050775999999988</v>
      </c>
      <c r="G3509" s="17">
        <f t="shared" si="155"/>
        <v>3.2287000000000003E-2</v>
      </c>
    </row>
    <row r="3510" spans="5:7" x14ac:dyDescent="0.25">
      <c r="E3510" s="16">
        <v>35.08</v>
      </c>
      <c r="F3510" s="15">
        <f t="shared" si="154"/>
        <v>9.8075743999999982</v>
      </c>
      <c r="G3510" s="17">
        <f t="shared" si="155"/>
        <v>3.2278000000000001E-2</v>
      </c>
    </row>
    <row r="3511" spans="5:7" x14ac:dyDescent="0.25">
      <c r="E3511" s="16">
        <v>35.090000000000003</v>
      </c>
      <c r="F3511" s="15">
        <f t="shared" si="154"/>
        <v>9.8100711999999994</v>
      </c>
      <c r="G3511" s="17">
        <f t="shared" si="155"/>
        <v>3.2268999999999999E-2</v>
      </c>
    </row>
    <row r="3512" spans="5:7" x14ac:dyDescent="0.25">
      <c r="E3512" s="16">
        <v>35.1</v>
      </c>
      <c r="F3512" s="15">
        <f t="shared" si="154"/>
        <v>9.8125679999999988</v>
      </c>
      <c r="G3512" s="17">
        <f t="shared" si="155"/>
        <v>3.2259999999999997E-2</v>
      </c>
    </row>
    <row r="3513" spans="5:7" x14ac:dyDescent="0.25">
      <c r="E3513" s="16">
        <v>35.11</v>
      </c>
      <c r="F3513" s="15">
        <f t="shared" si="154"/>
        <v>9.8150647999999983</v>
      </c>
      <c r="G3513" s="17">
        <f t="shared" si="155"/>
        <v>3.2251000000000002E-2</v>
      </c>
    </row>
    <row r="3514" spans="5:7" x14ac:dyDescent="0.25">
      <c r="E3514" s="16">
        <v>35.119999999999997</v>
      </c>
      <c r="F3514" s="15">
        <f t="shared" si="154"/>
        <v>9.8175615999999994</v>
      </c>
      <c r="G3514" s="17">
        <f t="shared" si="155"/>
        <v>3.2242E-2</v>
      </c>
    </row>
    <row r="3515" spans="5:7" x14ac:dyDescent="0.25">
      <c r="E3515" s="16">
        <v>35.130000000000003</v>
      </c>
      <c r="F3515" s="15">
        <f t="shared" ref="F3515:F3578" si="156">B$39+(B$40-B$39)*(($E3515-$A$39)/($A$40-$A$39))</f>
        <v>9.8200584000000006</v>
      </c>
      <c r="G3515" s="17">
        <f t="shared" ref="G3515:G3578" si="157">C$39+(C$40-C$39)*(($E3515-$A$39)/($A$40-$A$39))</f>
        <v>3.2232999999999998E-2</v>
      </c>
    </row>
    <row r="3516" spans="5:7" x14ac:dyDescent="0.25">
      <c r="E3516" s="16">
        <v>35.14</v>
      </c>
      <c r="F3516" s="15">
        <f t="shared" si="156"/>
        <v>9.8225552</v>
      </c>
      <c r="G3516" s="17">
        <f t="shared" si="157"/>
        <v>3.2224000000000003E-2</v>
      </c>
    </row>
    <row r="3517" spans="5:7" x14ac:dyDescent="0.25">
      <c r="E3517" s="16">
        <v>35.15</v>
      </c>
      <c r="F3517" s="15">
        <f t="shared" si="156"/>
        <v>9.8250519999999995</v>
      </c>
      <c r="G3517" s="17">
        <f t="shared" si="157"/>
        <v>3.2215000000000001E-2</v>
      </c>
    </row>
    <row r="3518" spans="5:7" x14ac:dyDescent="0.25">
      <c r="E3518" s="16">
        <v>35.159999999999997</v>
      </c>
      <c r="F3518" s="15">
        <f t="shared" si="156"/>
        <v>9.8275487999999989</v>
      </c>
      <c r="G3518" s="17">
        <f t="shared" si="157"/>
        <v>3.2206000000000005E-2</v>
      </c>
    </row>
    <row r="3519" spans="5:7" x14ac:dyDescent="0.25">
      <c r="E3519" s="16">
        <v>35.17</v>
      </c>
      <c r="F3519" s="15">
        <f t="shared" si="156"/>
        <v>9.8300456000000001</v>
      </c>
      <c r="G3519" s="17">
        <f t="shared" si="157"/>
        <v>3.2196999999999996E-2</v>
      </c>
    </row>
    <row r="3520" spans="5:7" x14ac:dyDescent="0.25">
      <c r="E3520" s="16">
        <v>35.18</v>
      </c>
      <c r="F3520" s="15">
        <f t="shared" si="156"/>
        <v>9.8325423999999995</v>
      </c>
      <c r="G3520" s="17">
        <f t="shared" si="157"/>
        <v>3.2188000000000001E-2</v>
      </c>
    </row>
    <row r="3521" spans="5:7" x14ac:dyDescent="0.25">
      <c r="E3521" s="16">
        <v>35.19</v>
      </c>
      <c r="F3521" s="15">
        <f t="shared" si="156"/>
        <v>9.8350391999999989</v>
      </c>
      <c r="G3521" s="17">
        <f t="shared" si="157"/>
        <v>3.2178999999999999E-2</v>
      </c>
    </row>
    <row r="3522" spans="5:7" x14ac:dyDescent="0.25">
      <c r="E3522" s="16">
        <v>35.200000000000003</v>
      </c>
      <c r="F3522" s="15">
        <f t="shared" si="156"/>
        <v>9.8375360000000001</v>
      </c>
      <c r="G3522" s="17">
        <f t="shared" si="157"/>
        <v>3.2169999999999997E-2</v>
      </c>
    </row>
    <row r="3523" spans="5:7" x14ac:dyDescent="0.25">
      <c r="E3523" s="16">
        <v>35.21</v>
      </c>
      <c r="F3523" s="15">
        <f t="shared" si="156"/>
        <v>9.8400327999999995</v>
      </c>
      <c r="G3523" s="17">
        <f t="shared" si="157"/>
        <v>3.2161000000000002E-2</v>
      </c>
    </row>
    <row r="3524" spans="5:7" x14ac:dyDescent="0.25">
      <c r="E3524" s="16">
        <v>35.22</v>
      </c>
      <c r="F3524" s="15">
        <f t="shared" si="156"/>
        <v>9.8425295999999989</v>
      </c>
      <c r="G3524" s="17">
        <f t="shared" si="157"/>
        <v>3.2152E-2</v>
      </c>
    </row>
    <row r="3525" spans="5:7" x14ac:dyDescent="0.25">
      <c r="E3525" s="16">
        <v>35.229999999999997</v>
      </c>
      <c r="F3525" s="15">
        <f t="shared" si="156"/>
        <v>9.8450263999999983</v>
      </c>
      <c r="G3525" s="17">
        <f t="shared" si="157"/>
        <v>3.2143000000000005E-2</v>
      </c>
    </row>
    <row r="3526" spans="5:7" x14ac:dyDescent="0.25">
      <c r="E3526" s="16">
        <v>35.24</v>
      </c>
      <c r="F3526" s="15">
        <f t="shared" si="156"/>
        <v>9.8475231999999995</v>
      </c>
      <c r="G3526" s="17">
        <f t="shared" si="157"/>
        <v>3.2133999999999996E-2</v>
      </c>
    </row>
    <row r="3527" spans="5:7" x14ac:dyDescent="0.25">
      <c r="E3527" s="16">
        <v>35.25</v>
      </c>
      <c r="F3527" s="15">
        <f t="shared" si="156"/>
        <v>9.8500199999999989</v>
      </c>
      <c r="G3527" s="17">
        <f t="shared" si="157"/>
        <v>3.2125000000000001E-2</v>
      </c>
    </row>
    <row r="3528" spans="5:7" x14ac:dyDescent="0.25">
      <c r="E3528" s="16">
        <v>35.26</v>
      </c>
      <c r="F3528" s="15">
        <f t="shared" si="156"/>
        <v>9.8525167999999983</v>
      </c>
      <c r="G3528" s="17">
        <f t="shared" si="157"/>
        <v>3.2116000000000006E-2</v>
      </c>
    </row>
    <row r="3529" spans="5:7" x14ac:dyDescent="0.25">
      <c r="E3529" s="16">
        <v>35.270000000000003</v>
      </c>
      <c r="F3529" s="15">
        <f t="shared" si="156"/>
        <v>9.8550135999999995</v>
      </c>
      <c r="G3529" s="17">
        <f t="shared" si="157"/>
        <v>3.2106999999999997E-2</v>
      </c>
    </row>
    <row r="3530" spans="5:7" x14ac:dyDescent="0.25">
      <c r="E3530" s="16">
        <v>35.28</v>
      </c>
      <c r="F3530" s="15">
        <f t="shared" si="156"/>
        <v>9.8575103999999989</v>
      </c>
      <c r="G3530" s="17">
        <f t="shared" si="157"/>
        <v>3.2098000000000002E-2</v>
      </c>
    </row>
    <row r="3531" spans="5:7" x14ac:dyDescent="0.25">
      <c r="E3531" s="16">
        <v>35.29</v>
      </c>
      <c r="F3531" s="15">
        <f t="shared" si="156"/>
        <v>9.8600071999999983</v>
      </c>
      <c r="G3531" s="17">
        <f t="shared" si="157"/>
        <v>3.2088999999999999E-2</v>
      </c>
    </row>
    <row r="3532" spans="5:7" x14ac:dyDescent="0.25">
      <c r="E3532" s="16">
        <v>35.299999999999997</v>
      </c>
      <c r="F3532" s="15">
        <f t="shared" si="156"/>
        <v>9.8625039999999977</v>
      </c>
      <c r="G3532" s="17">
        <f t="shared" si="157"/>
        <v>3.2080000000000004E-2</v>
      </c>
    </row>
    <row r="3533" spans="5:7" x14ac:dyDescent="0.25">
      <c r="E3533" s="16">
        <v>35.31</v>
      </c>
      <c r="F3533" s="15">
        <f t="shared" si="156"/>
        <v>9.8650008000000007</v>
      </c>
      <c r="G3533" s="17">
        <f t="shared" si="157"/>
        <v>3.2070999999999995E-2</v>
      </c>
    </row>
    <row r="3534" spans="5:7" x14ac:dyDescent="0.25">
      <c r="E3534" s="16">
        <v>35.32</v>
      </c>
      <c r="F3534" s="15">
        <f t="shared" si="156"/>
        <v>9.8674976000000001</v>
      </c>
      <c r="G3534" s="17">
        <f t="shared" si="157"/>
        <v>3.2062E-2</v>
      </c>
    </row>
    <row r="3535" spans="5:7" x14ac:dyDescent="0.25">
      <c r="E3535" s="16">
        <v>35.33</v>
      </c>
      <c r="F3535" s="15">
        <f t="shared" si="156"/>
        <v>9.8699943999999995</v>
      </c>
      <c r="G3535" s="17">
        <f t="shared" si="157"/>
        <v>3.2052999999999998E-2</v>
      </c>
    </row>
    <row r="3536" spans="5:7" x14ac:dyDescent="0.25">
      <c r="E3536" s="16">
        <v>35.340000000000003</v>
      </c>
      <c r="F3536" s="15">
        <f t="shared" si="156"/>
        <v>9.8724912000000007</v>
      </c>
      <c r="G3536" s="17">
        <f t="shared" si="157"/>
        <v>3.2043999999999996E-2</v>
      </c>
    </row>
    <row r="3537" spans="5:7" x14ac:dyDescent="0.25">
      <c r="E3537" s="16">
        <v>35.35</v>
      </c>
      <c r="F3537" s="15">
        <f t="shared" si="156"/>
        <v>9.8749880000000001</v>
      </c>
      <c r="G3537" s="17">
        <f t="shared" si="157"/>
        <v>3.2035000000000001E-2</v>
      </c>
    </row>
    <row r="3538" spans="5:7" x14ac:dyDescent="0.25">
      <c r="E3538" s="16">
        <v>35.36</v>
      </c>
      <c r="F3538" s="15">
        <f t="shared" si="156"/>
        <v>9.8774847999999995</v>
      </c>
      <c r="G3538" s="17">
        <f t="shared" si="157"/>
        <v>3.2025999999999999E-2</v>
      </c>
    </row>
    <row r="3539" spans="5:7" x14ac:dyDescent="0.25">
      <c r="E3539" s="16">
        <v>35.369999999999997</v>
      </c>
      <c r="F3539" s="15">
        <f t="shared" si="156"/>
        <v>9.8799815999999989</v>
      </c>
      <c r="G3539" s="17">
        <f t="shared" si="157"/>
        <v>3.2017000000000004E-2</v>
      </c>
    </row>
    <row r="3540" spans="5:7" x14ac:dyDescent="0.25">
      <c r="E3540" s="16">
        <v>35.380000000000003</v>
      </c>
      <c r="F3540" s="15">
        <f t="shared" si="156"/>
        <v>9.8824784000000001</v>
      </c>
      <c r="G3540" s="17">
        <f t="shared" si="157"/>
        <v>3.2007999999999995E-2</v>
      </c>
    </row>
    <row r="3541" spans="5:7" x14ac:dyDescent="0.25">
      <c r="E3541" s="16">
        <v>35.39</v>
      </c>
      <c r="F3541" s="15">
        <f t="shared" si="156"/>
        <v>9.8849751999999995</v>
      </c>
      <c r="G3541" s="17">
        <f t="shared" si="157"/>
        <v>3.1999E-2</v>
      </c>
    </row>
    <row r="3542" spans="5:7" x14ac:dyDescent="0.25">
      <c r="E3542" s="16">
        <v>35.4</v>
      </c>
      <c r="F3542" s="15">
        <f t="shared" si="156"/>
        <v>9.8874719999999989</v>
      </c>
      <c r="G3542" s="17">
        <f t="shared" si="157"/>
        <v>3.1990000000000005E-2</v>
      </c>
    </row>
    <row r="3543" spans="5:7" x14ac:dyDescent="0.25">
      <c r="E3543" s="16">
        <v>35.409999999999997</v>
      </c>
      <c r="F3543" s="15">
        <f t="shared" si="156"/>
        <v>9.8899687999999983</v>
      </c>
      <c r="G3543" s="17">
        <f t="shared" si="157"/>
        <v>3.1981000000000002E-2</v>
      </c>
    </row>
    <row r="3544" spans="5:7" x14ac:dyDescent="0.25">
      <c r="E3544" s="16">
        <v>35.42</v>
      </c>
      <c r="F3544" s="15">
        <f t="shared" si="156"/>
        <v>9.8924655999999995</v>
      </c>
      <c r="G3544" s="17">
        <f t="shared" si="157"/>
        <v>3.1972E-2</v>
      </c>
    </row>
    <row r="3545" spans="5:7" x14ac:dyDescent="0.25">
      <c r="E3545" s="16">
        <v>35.43</v>
      </c>
      <c r="F3545" s="15">
        <f t="shared" si="156"/>
        <v>9.8949623999999989</v>
      </c>
      <c r="G3545" s="17">
        <f t="shared" si="157"/>
        <v>3.1962999999999998E-2</v>
      </c>
    </row>
    <row r="3546" spans="5:7" x14ac:dyDescent="0.25">
      <c r="E3546" s="16">
        <v>35.44</v>
      </c>
      <c r="F3546" s="15">
        <f t="shared" si="156"/>
        <v>9.8974591999999983</v>
      </c>
      <c r="G3546" s="17">
        <f t="shared" si="157"/>
        <v>3.1954000000000003E-2</v>
      </c>
    </row>
    <row r="3547" spans="5:7" x14ac:dyDescent="0.25">
      <c r="E3547" s="16">
        <v>35.450000000000003</v>
      </c>
      <c r="F3547" s="15">
        <f t="shared" si="156"/>
        <v>9.8999559999999995</v>
      </c>
      <c r="G3547" s="17">
        <f t="shared" si="157"/>
        <v>3.1945000000000001E-2</v>
      </c>
    </row>
    <row r="3548" spans="5:7" x14ac:dyDescent="0.25">
      <c r="E3548" s="16">
        <v>35.46</v>
      </c>
      <c r="F3548" s="15">
        <f t="shared" si="156"/>
        <v>9.9024527999999989</v>
      </c>
      <c r="G3548" s="17">
        <f t="shared" si="157"/>
        <v>3.1935999999999999E-2</v>
      </c>
    </row>
    <row r="3549" spans="5:7" x14ac:dyDescent="0.25">
      <c r="E3549" s="16">
        <v>35.47</v>
      </c>
      <c r="F3549" s="15">
        <f t="shared" si="156"/>
        <v>9.9049495999999984</v>
      </c>
      <c r="G3549" s="17">
        <f t="shared" si="157"/>
        <v>3.1926999999999997E-2</v>
      </c>
    </row>
    <row r="3550" spans="5:7" x14ac:dyDescent="0.25">
      <c r="E3550" s="16">
        <v>35.479999999999997</v>
      </c>
      <c r="F3550" s="15">
        <f t="shared" si="156"/>
        <v>9.9074463999999978</v>
      </c>
      <c r="G3550" s="17">
        <f t="shared" si="157"/>
        <v>3.1918000000000002E-2</v>
      </c>
    </row>
    <row r="3551" spans="5:7" x14ac:dyDescent="0.25">
      <c r="E3551" s="16">
        <v>35.49</v>
      </c>
      <c r="F3551" s="15">
        <f t="shared" si="156"/>
        <v>9.9099432000000007</v>
      </c>
      <c r="G3551" s="17">
        <f t="shared" si="157"/>
        <v>3.1909E-2</v>
      </c>
    </row>
    <row r="3552" spans="5:7" x14ac:dyDescent="0.25">
      <c r="E3552" s="16">
        <v>35.5</v>
      </c>
      <c r="F3552" s="15">
        <f t="shared" si="156"/>
        <v>9.9124400000000001</v>
      </c>
      <c r="G3552" s="17">
        <f t="shared" si="157"/>
        <v>3.1899999999999998E-2</v>
      </c>
    </row>
    <row r="3553" spans="5:7" x14ac:dyDescent="0.25">
      <c r="E3553" s="16">
        <v>35.51</v>
      </c>
      <c r="F3553" s="15">
        <f t="shared" si="156"/>
        <v>9.9149367999999996</v>
      </c>
      <c r="G3553" s="17">
        <f t="shared" si="157"/>
        <v>3.1891000000000003E-2</v>
      </c>
    </row>
    <row r="3554" spans="5:7" x14ac:dyDescent="0.25">
      <c r="E3554" s="16">
        <v>35.520000000000003</v>
      </c>
      <c r="F3554" s="15">
        <f t="shared" si="156"/>
        <v>9.9174336000000007</v>
      </c>
      <c r="G3554" s="17">
        <f t="shared" si="157"/>
        <v>3.1882000000000001E-2</v>
      </c>
    </row>
    <row r="3555" spans="5:7" x14ac:dyDescent="0.25">
      <c r="E3555" s="16">
        <v>35.53</v>
      </c>
      <c r="F3555" s="15">
        <f t="shared" si="156"/>
        <v>9.9199304000000001</v>
      </c>
      <c r="G3555" s="17">
        <f t="shared" si="157"/>
        <v>3.1872999999999999E-2</v>
      </c>
    </row>
    <row r="3556" spans="5:7" x14ac:dyDescent="0.25">
      <c r="E3556" s="16">
        <v>35.54</v>
      </c>
      <c r="F3556" s="15">
        <f t="shared" si="156"/>
        <v>9.9224271999999996</v>
      </c>
      <c r="G3556" s="17">
        <f t="shared" si="157"/>
        <v>3.1864000000000003E-2</v>
      </c>
    </row>
    <row r="3557" spans="5:7" x14ac:dyDescent="0.25">
      <c r="E3557" s="16">
        <v>35.549999999999997</v>
      </c>
      <c r="F3557" s="15">
        <f t="shared" si="156"/>
        <v>9.924923999999999</v>
      </c>
      <c r="G3557" s="17">
        <f t="shared" si="157"/>
        <v>3.1855000000000001E-2</v>
      </c>
    </row>
    <row r="3558" spans="5:7" x14ac:dyDescent="0.25">
      <c r="E3558" s="16">
        <v>35.56</v>
      </c>
      <c r="F3558" s="15">
        <f t="shared" si="156"/>
        <v>9.9274208000000002</v>
      </c>
      <c r="G3558" s="17">
        <f t="shared" si="157"/>
        <v>3.1845999999999999E-2</v>
      </c>
    </row>
    <row r="3559" spans="5:7" x14ac:dyDescent="0.25">
      <c r="E3559" s="16">
        <v>35.57</v>
      </c>
      <c r="F3559" s="15">
        <f t="shared" si="156"/>
        <v>9.9299175999999996</v>
      </c>
      <c r="G3559" s="17">
        <f t="shared" si="157"/>
        <v>3.1836999999999997E-2</v>
      </c>
    </row>
    <row r="3560" spans="5:7" x14ac:dyDescent="0.25">
      <c r="E3560" s="16">
        <v>35.58</v>
      </c>
      <c r="F3560" s="15">
        <f t="shared" si="156"/>
        <v>9.932414399999999</v>
      </c>
      <c r="G3560" s="17">
        <f t="shared" si="157"/>
        <v>3.1828000000000002E-2</v>
      </c>
    </row>
    <row r="3561" spans="5:7" x14ac:dyDescent="0.25">
      <c r="E3561" s="16">
        <v>35.590000000000003</v>
      </c>
      <c r="F3561" s="15">
        <f t="shared" si="156"/>
        <v>9.9349112000000002</v>
      </c>
      <c r="G3561" s="17">
        <f t="shared" si="157"/>
        <v>3.1819E-2</v>
      </c>
    </row>
    <row r="3562" spans="5:7" x14ac:dyDescent="0.25">
      <c r="E3562" s="16">
        <v>35.6</v>
      </c>
      <c r="F3562" s="15">
        <f t="shared" si="156"/>
        <v>9.9374079999999996</v>
      </c>
      <c r="G3562" s="17">
        <f t="shared" si="157"/>
        <v>3.1809999999999998E-2</v>
      </c>
    </row>
    <row r="3563" spans="5:7" x14ac:dyDescent="0.25">
      <c r="E3563" s="16">
        <v>35.61</v>
      </c>
      <c r="F3563" s="15">
        <f t="shared" si="156"/>
        <v>9.939904799999999</v>
      </c>
      <c r="G3563" s="17">
        <f t="shared" si="157"/>
        <v>3.1801000000000003E-2</v>
      </c>
    </row>
    <row r="3564" spans="5:7" x14ac:dyDescent="0.25">
      <c r="E3564" s="16">
        <v>35.619999999999997</v>
      </c>
      <c r="F3564" s="15">
        <f t="shared" si="156"/>
        <v>9.9424015999999984</v>
      </c>
      <c r="G3564" s="17">
        <f t="shared" si="157"/>
        <v>3.1792000000000001E-2</v>
      </c>
    </row>
    <row r="3565" spans="5:7" x14ac:dyDescent="0.25">
      <c r="E3565" s="16">
        <v>35.630000000000003</v>
      </c>
      <c r="F3565" s="15">
        <f t="shared" si="156"/>
        <v>9.9448983999999996</v>
      </c>
      <c r="G3565" s="17">
        <f t="shared" si="157"/>
        <v>3.1782999999999999E-2</v>
      </c>
    </row>
    <row r="3566" spans="5:7" x14ac:dyDescent="0.25">
      <c r="E3566" s="16">
        <v>35.64</v>
      </c>
      <c r="F3566" s="15">
        <f t="shared" si="156"/>
        <v>9.947395199999999</v>
      </c>
      <c r="G3566" s="17">
        <f t="shared" si="157"/>
        <v>3.1773999999999997E-2</v>
      </c>
    </row>
    <row r="3567" spans="5:7" x14ac:dyDescent="0.25">
      <c r="E3567" s="16">
        <v>35.65</v>
      </c>
      <c r="F3567" s="15">
        <f t="shared" si="156"/>
        <v>9.9498919999999984</v>
      </c>
      <c r="G3567" s="17">
        <f t="shared" si="157"/>
        <v>3.1765000000000002E-2</v>
      </c>
    </row>
    <row r="3568" spans="5:7" x14ac:dyDescent="0.25">
      <c r="E3568" s="16">
        <v>35.659999999999997</v>
      </c>
      <c r="F3568" s="15">
        <f t="shared" si="156"/>
        <v>9.9523887999999978</v>
      </c>
      <c r="G3568" s="17">
        <f t="shared" si="157"/>
        <v>3.1756000000000006E-2</v>
      </c>
    </row>
    <row r="3569" spans="5:7" x14ac:dyDescent="0.25">
      <c r="E3569" s="16">
        <v>35.67</v>
      </c>
      <c r="F3569" s="15">
        <f t="shared" si="156"/>
        <v>9.9548856000000008</v>
      </c>
      <c r="G3569" s="17">
        <f t="shared" si="157"/>
        <v>3.1746999999999997E-2</v>
      </c>
    </row>
    <row r="3570" spans="5:7" x14ac:dyDescent="0.25">
      <c r="E3570" s="16">
        <v>35.68</v>
      </c>
      <c r="F3570" s="15">
        <f t="shared" si="156"/>
        <v>9.9573824000000002</v>
      </c>
      <c r="G3570" s="17">
        <f t="shared" si="157"/>
        <v>3.1738000000000002E-2</v>
      </c>
    </row>
    <row r="3571" spans="5:7" x14ac:dyDescent="0.25">
      <c r="E3571" s="16">
        <v>35.69</v>
      </c>
      <c r="F3571" s="15">
        <f t="shared" si="156"/>
        <v>9.9598791999999996</v>
      </c>
      <c r="G3571" s="17">
        <f t="shared" si="157"/>
        <v>3.1729E-2</v>
      </c>
    </row>
    <row r="3572" spans="5:7" x14ac:dyDescent="0.25">
      <c r="E3572" s="16">
        <v>35.700000000000003</v>
      </c>
      <c r="F3572" s="15">
        <f t="shared" si="156"/>
        <v>9.9623760000000008</v>
      </c>
      <c r="G3572" s="17">
        <f t="shared" si="157"/>
        <v>3.1719999999999998E-2</v>
      </c>
    </row>
    <row r="3573" spans="5:7" x14ac:dyDescent="0.25">
      <c r="E3573" s="16">
        <v>35.71</v>
      </c>
      <c r="F3573" s="15">
        <f t="shared" si="156"/>
        <v>9.9648728000000002</v>
      </c>
      <c r="G3573" s="17">
        <f t="shared" si="157"/>
        <v>3.1711000000000003E-2</v>
      </c>
    </row>
    <row r="3574" spans="5:7" x14ac:dyDescent="0.25">
      <c r="E3574" s="16">
        <v>35.72</v>
      </c>
      <c r="F3574" s="15">
        <f t="shared" si="156"/>
        <v>9.9673695999999996</v>
      </c>
      <c r="G3574" s="17">
        <f t="shared" si="157"/>
        <v>3.1702000000000001E-2</v>
      </c>
    </row>
    <row r="3575" spans="5:7" x14ac:dyDescent="0.25">
      <c r="E3575" s="16">
        <v>35.729999999999997</v>
      </c>
      <c r="F3575" s="15">
        <f t="shared" si="156"/>
        <v>9.969866399999999</v>
      </c>
      <c r="G3575" s="17">
        <f t="shared" si="157"/>
        <v>3.1692999999999999E-2</v>
      </c>
    </row>
    <row r="3576" spans="5:7" x14ac:dyDescent="0.25">
      <c r="E3576" s="16">
        <v>35.74</v>
      </c>
      <c r="F3576" s="15">
        <f t="shared" si="156"/>
        <v>9.9723632000000002</v>
      </c>
      <c r="G3576" s="17">
        <f t="shared" si="157"/>
        <v>3.1683999999999997E-2</v>
      </c>
    </row>
    <row r="3577" spans="5:7" x14ac:dyDescent="0.25">
      <c r="E3577" s="16">
        <v>35.75</v>
      </c>
      <c r="F3577" s="15">
        <f t="shared" si="156"/>
        <v>9.9748599999999996</v>
      </c>
      <c r="G3577" s="17">
        <f t="shared" si="157"/>
        <v>3.1675000000000002E-2</v>
      </c>
    </row>
    <row r="3578" spans="5:7" x14ac:dyDescent="0.25">
      <c r="E3578" s="16">
        <v>35.76</v>
      </c>
      <c r="F3578" s="15">
        <f t="shared" si="156"/>
        <v>9.977356799999999</v>
      </c>
      <c r="G3578" s="17">
        <f t="shared" si="157"/>
        <v>3.1666E-2</v>
      </c>
    </row>
    <row r="3579" spans="5:7" x14ac:dyDescent="0.25">
      <c r="E3579" s="16">
        <v>35.770000000000003</v>
      </c>
      <c r="F3579" s="15">
        <f t="shared" ref="F3579:F3642" si="158">B$39+(B$40-B$39)*(($E3579-$A$39)/($A$40-$A$39))</f>
        <v>9.9798536000000002</v>
      </c>
      <c r="G3579" s="17">
        <f t="shared" ref="G3579:G3642" si="159">C$39+(C$40-C$39)*(($E3579-$A$39)/($A$40-$A$39))</f>
        <v>3.1656999999999998E-2</v>
      </c>
    </row>
    <row r="3580" spans="5:7" x14ac:dyDescent="0.25">
      <c r="E3580" s="16">
        <v>35.78</v>
      </c>
      <c r="F3580" s="15">
        <f t="shared" si="158"/>
        <v>9.9823503999999996</v>
      </c>
      <c r="G3580" s="17">
        <f t="shared" si="159"/>
        <v>3.1648000000000003E-2</v>
      </c>
    </row>
    <row r="3581" spans="5:7" x14ac:dyDescent="0.25">
      <c r="E3581" s="16">
        <v>35.79</v>
      </c>
      <c r="F3581" s="15">
        <f t="shared" si="158"/>
        <v>9.984847199999999</v>
      </c>
      <c r="G3581" s="17">
        <f t="shared" si="159"/>
        <v>3.1639E-2</v>
      </c>
    </row>
    <row r="3582" spans="5:7" x14ac:dyDescent="0.25">
      <c r="E3582" s="16">
        <v>35.799999999999997</v>
      </c>
      <c r="F3582" s="15">
        <f t="shared" si="158"/>
        <v>9.9873439999999984</v>
      </c>
      <c r="G3582" s="17">
        <f t="shared" si="159"/>
        <v>3.1630000000000005E-2</v>
      </c>
    </row>
    <row r="3583" spans="5:7" x14ac:dyDescent="0.25">
      <c r="E3583" s="16">
        <v>35.81</v>
      </c>
      <c r="F3583" s="15">
        <f t="shared" si="158"/>
        <v>9.9898407999999996</v>
      </c>
      <c r="G3583" s="17">
        <f t="shared" si="159"/>
        <v>3.1620999999999996E-2</v>
      </c>
    </row>
    <row r="3584" spans="5:7" x14ac:dyDescent="0.25">
      <c r="E3584" s="16">
        <v>35.82</v>
      </c>
      <c r="F3584" s="15">
        <f t="shared" si="158"/>
        <v>9.992337599999999</v>
      </c>
      <c r="G3584" s="17">
        <f t="shared" si="159"/>
        <v>3.1612000000000001E-2</v>
      </c>
    </row>
    <row r="3585" spans="5:7" x14ac:dyDescent="0.25">
      <c r="E3585" s="16">
        <v>35.83</v>
      </c>
      <c r="F3585" s="15">
        <f t="shared" si="158"/>
        <v>9.9948343999999985</v>
      </c>
      <c r="G3585" s="17">
        <f t="shared" si="159"/>
        <v>3.1602999999999999E-2</v>
      </c>
    </row>
    <row r="3586" spans="5:7" x14ac:dyDescent="0.25">
      <c r="E3586" s="16">
        <v>35.840000000000003</v>
      </c>
      <c r="F3586" s="15">
        <f t="shared" si="158"/>
        <v>9.9973311999999996</v>
      </c>
      <c r="G3586" s="17">
        <f t="shared" si="159"/>
        <v>3.1593999999999997E-2</v>
      </c>
    </row>
    <row r="3587" spans="5:7" x14ac:dyDescent="0.25">
      <c r="E3587" s="16">
        <v>35.85</v>
      </c>
      <c r="F3587" s="15">
        <f t="shared" si="158"/>
        <v>9.9998280000000008</v>
      </c>
      <c r="G3587" s="17">
        <f t="shared" si="159"/>
        <v>3.1585000000000002E-2</v>
      </c>
    </row>
    <row r="3588" spans="5:7" x14ac:dyDescent="0.25">
      <c r="E3588" s="16">
        <v>35.86</v>
      </c>
      <c r="F3588" s="15">
        <f t="shared" si="158"/>
        <v>10.0023248</v>
      </c>
      <c r="G3588" s="17">
        <f t="shared" si="159"/>
        <v>3.1576E-2</v>
      </c>
    </row>
    <row r="3589" spans="5:7" x14ac:dyDescent="0.25">
      <c r="E3589" s="16">
        <v>35.869999999999997</v>
      </c>
      <c r="F3589" s="15">
        <f t="shared" si="158"/>
        <v>10.0048216</v>
      </c>
      <c r="G3589" s="17">
        <f t="shared" si="159"/>
        <v>3.1567000000000005E-2</v>
      </c>
    </row>
    <row r="3590" spans="5:7" x14ac:dyDescent="0.25">
      <c r="E3590" s="16">
        <v>35.880000000000003</v>
      </c>
      <c r="F3590" s="15">
        <f t="shared" si="158"/>
        <v>10.007318400000001</v>
      </c>
      <c r="G3590" s="17">
        <f t="shared" si="159"/>
        <v>3.1557999999999996E-2</v>
      </c>
    </row>
    <row r="3591" spans="5:7" x14ac:dyDescent="0.25">
      <c r="E3591" s="16">
        <v>35.89</v>
      </c>
      <c r="F3591" s="15">
        <f t="shared" si="158"/>
        <v>10.0098152</v>
      </c>
      <c r="G3591" s="17">
        <f t="shared" si="159"/>
        <v>3.1549000000000001E-2</v>
      </c>
    </row>
    <row r="3592" spans="5:7" x14ac:dyDescent="0.25">
      <c r="E3592" s="16">
        <v>35.9</v>
      </c>
      <c r="F3592" s="15">
        <f t="shared" si="158"/>
        <v>10.012312</v>
      </c>
      <c r="G3592" s="17">
        <f t="shared" si="159"/>
        <v>3.1539999999999999E-2</v>
      </c>
    </row>
    <row r="3593" spans="5:7" x14ac:dyDescent="0.25">
      <c r="E3593" s="16">
        <v>35.909999999999997</v>
      </c>
      <c r="F3593" s="15">
        <f t="shared" si="158"/>
        <v>10.014808799999999</v>
      </c>
      <c r="G3593" s="17">
        <f t="shared" si="159"/>
        <v>3.1531000000000003E-2</v>
      </c>
    </row>
    <row r="3594" spans="5:7" x14ac:dyDescent="0.25">
      <c r="E3594" s="16">
        <v>35.92</v>
      </c>
      <c r="F3594" s="15">
        <f t="shared" si="158"/>
        <v>10.0173056</v>
      </c>
      <c r="G3594" s="17">
        <f t="shared" si="159"/>
        <v>3.1522000000000001E-2</v>
      </c>
    </row>
    <row r="3595" spans="5:7" x14ac:dyDescent="0.25">
      <c r="E3595" s="16">
        <v>35.93</v>
      </c>
      <c r="F3595" s="15">
        <f t="shared" si="158"/>
        <v>10.0198024</v>
      </c>
      <c r="G3595" s="17">
        <f t="shared" si="159"/>
        <v>3.1512999999999999E-2</v>
      </c>
    </row>
    <row r="3596" spans="5:7" x14ac:dyDescent="0.25">
      <c r="E3596" s="16">
        <v>35.94</v>
      </c>
      <c r="F3596" s="15">
        <f t="shared" si="158"/>
        <v>10.022299199999999</v>
      </c>
      <c r="G3596" s="17">
        <f t="shared" si="159"/>
        <v>3.1504000000000004E-2</v>
      </c>
    </row>
    <row r="3597" spans="5:7" x14ac:dyDescent="0.25">
      <c r="E3597" s="16">
        <v>35.950000000000003</v>
      </c>
      <c r="F3597" s="15">
        <f t="shared" si="158"/>
        <v>10.024796</v>
      </c>
      <c r="G3597" s="17">
        <f t="shared" si="159"/>
        <v>3.1494999999999995E-2</v>
      </c>
    </row>
    <row r="3598" spans="5:7" x14ac:dyDescent="0.25">
      <c r="E3598" s="16">
        <v>35.96</v>
      </c>
      <c r="F3598" s="15">
        <f t="shared" si="158"/>
        <v>10.0272928</v>
      </c>
      <c r="G3598" s="17">
        <f t="shared" si="159"/>
        <v>3.1486E-2</v>
      </c>
    </row>
    <row r="3599" spans="5:7" x14ac:dyDescent="0.25">
      <c r="E3599" s="16">
        <v>35.97</v>
      </c>
      <c r="F3599" s="15">
        <f t="shared" si="158"/>
        <v>10.029789599999999</v>
      </c>
      <c r="G3599" s="17">
        <f t="shared" si="159"/>
        <v>3.1477000000000005E-2</v>
      </c>
    </row>
    <row r="3600" spans="5:7" x14ac:dyDescent="0.25">
      <c r="E3600" s="16">
        <v>35.979999999999997</v>
      </c>
      <c r="F3600" s="15">
        <f t="shared" si="158"/>
        <v>10.032286399999998</v>
      </c>
      <c r="G3600" s="17">
        <f t="shared" si="159"/>
        <v>3.1468000000000003E-2</v>
      </c>
    </row>
    <row r="3601" spans="5:7" x14ac:dyDescent="0.25">
      <c r="E3601" s="16">
        <v>35.99</v>
      </c>
      <c r="F3601" s="15">
        <f t="shared" si="158"/>
        <v>10.0347832</v>
      </c>
      <c r="G3601" s="17">
        <f t="shared" si="159"/>
        <v>3.1459000000000001E-2</v>
      </c>
    </row>
    <row r="3602" spans="5:7" x14ac:dyDescent="0.25">
      <c r="E3602" s="16">
        <v>36</v>
      </c>
      <c r="F3602" s="15">
        <f t="shared" si="158"/>
        <v>10.037279999999999</v>
      </c>
      <c r="G3602" s="17">
        <f t="shared" si="159"/>
        <v>3.1449999999999999E-2</v>
      </c>
    </row>
    <row r="3603" spans="5:7" x14ac:dyDescent="0.25">
      <c r="E3603" s="16">
        <v>36.01</v>
      </c>
      <c r="F3603" s="15">
        <f t="shared" si="158"/>
        <v>10.039776799999999</v>
      </c>
      <c r="G3603" s="17">
        <f t="shared" si="159"/>
        <v>3.1441000000000004E-2</v>
      </c>
    </row>
    <row r="3604" spans="5:7" x14ac:dyDescent="0.25">
      <c r="E3604" s="16">
        <v>36.020000000000003</v>
      </c>
      <c r="F3604" s="15">
        <f t="shared" si="158"/>
        <v>10.0422736</v>
      </c>
      <c r="G3604" s="17">
        <f t="shared" si="159"/>
        <v>3.1431999999999995E-2</v>
      </c>
    </row>
    <row r="3605" spans="5:7" x14ac:dyDescent="0.25">
      <c r="E3605" s="16">
        <v>36.03</v>
      </c>
      <c r="F3605" s="15">
        <f t="shared" si="158"/>
        <v>10.044770399999999</v>
      </c>
      <c r="G3605" s="17">
        <f t="shared" si="159"/>
        <v>3.1423E-2</v>
      </c>
    </row>
    <row r="3606" spans="5:7" x14ac:dyDescent="0.25">
      <c r="E3606" s="16">
        <v>36.04</v>
      </c>
      <c r="F3606" s="15">
        <f t="shared" si="158"/>
        <v>10.047267199999999</v>
      </c>
      <c r="G3606" s="17">
        <f t="shared" si="159"/>
        <v>3.1413999999999997E-2</v>
      </c>
    </row>
    <row r="3607" spans="5:7" x14ac:dyDescent="0.25">
      <c r="E3607" s="16">
        <v>36.049999999999997</v>
      </c>
      <c r="F3607" s="15">
        <f t="shared" si="158"/>
        <v>10.049764</v>
      </c>
      <c r="G3607" s="17">
        <f t="shared" si="159"/>
        <v>3.1405000000000002E-2</v>
      </c>
    </row>
    <row r="3608" spans="5:7" x14ac:dyDescent="0.25">
      <c r="E3608" s="16">
        <v>36.06</v>
      </c>
      <c r="F3608" s="15">
        <f t="shared" si="158"/>
        <v>10.052260799999999</v>
      </c>
      <c r="G3608" s="17">
        <f t="shared" si="159"/>
        <v>3.1396E-2</v>
      </c>
    </row>
    <row r="3609" spans="5:7" x14ac:dyDescent="0.25">
      <c r="E3609" s="16">
        <v>36.07</v>
      </c>
      <c r="F3609" s="15">
        <f t="shared" si="158"/>
        <v>10.054757599999999</v>
      </c>
      <c r="G3609" s="17">
        <f t="shared" si="159"/>
        <v>3.1386999999999998E-2</v>
      </c>
    </row>
    <row r="3610" spans="5:7" x14ac:dyDescent="0.25">
      <c r="E3610" s="16">
        <v>36.08</v>
      </c>
      <c r="F3610" s="15">
        <f t="shared" si="158"/>
        <v>10.0572544</v>
      </c>
      <c r="G3610" s="17">
        <f t="shared" si="159"/>
        <v>3.1378000000000003E-2</v>
      </c>
    </row>
    <row r="3611" spans="5:7" x14ac:dyDescent="0.25">
      <c r="E3611" s="16">
        <v>36.090000000000003</v>
      </c>
      <c r="F3611" s="15">
        <f t="shared" si="158"/>
        <v>10.059751200000001</v>
      </c>
      <c r="G3611" s="17">
        <f t="shared" si="159"/>
        <v>3.1368999999999994E-2</v>
      </c>
    </row>
    <row r="3612" spans="5:7" x14ac:dyDescent="0.25">
      <c r="E3612" s="16">
        <v>36.1</v>
      </c>
      <c r="F3612" s="15">
        <f t="shared" si="158"/>
        <v>10.062248</v>
      </c>
      <c r="G3612" s="17">
        <f t="shared" si="159"/>
        <v>3.1359999999999999E-2</v>
      </c>
    </row>
    <row r="3613" spans="5:7" x14ac:dyDescent="0.25">
      <c r="E3613" s="16">
        <v>36.11</v>
      </c>
      <c r="F3613" s="15">
        <f t="shared" si="158"/>
        <v>10.0647448</v>
      </c>
      <c r="G3613" s="17">
        <f t="shared" si="159"/>
        <v>3.1351000000000004E-2</v>
      </c>
    </row>
    <row r="3614" spans="5:7" x14ac:dyDescent="0.25">
      <c r="E3614" s="16">
        <v>36.119999999999997</v>
      </c>
      <c r="F3614" s="15">
        <f t="shared" si="158"/>
        <v>10.067241599999999</v>
      </c>
      <c r="G3614" s="17">
        <f t="shared" si="159"/>
        <v>3.1342000000000002E-2</v>
      </c>
    </row>
    <row r="3615" spans="5:7" x14ac:dyDescent="0.25">
      <c r="E3615" s="16">
        <v>36.130000000000003</v>
      </c>
      <c r="F3615" s="15">
        <f t="shared" si="158"/>
        <v>10.0697384</v>
      </c>
      <c r="G3615" s="17">
        <f t="shared" si="159"/>
        <v>3.1333E-2</v>
      </c>
    </row>
    <row r="3616" spans="5:7" x14ac:dyDescent="0.25">
      <c r="E3616" s="16">
        <v>36.14</v>
      </c>
      <c r="F3616" s="15">
        <f t="shared" si="158"/>
        <v>10.0722352</v>
      </c>
      <c r="G3616" s="17">
        <f t="shared" si="159"/>
        <v>3.1323999999999998E-2</v>
      </c>
    </row>
    <row r="3617" spans="5:7" x14ac:dyDescent="0.25">
      <c r="E3617" s="16">
        <v>36.15</v>
      </c>
      <c r="F3617" s="15">
        <f t="shared" si="158"/>
        <v>10.074731999999999</v>
      </c>
      <c r="G3617" s="17">
        <f t="shared" si="159"/>
        <v>3.1315000000000003E-2</v>
      </c>
    </row>
    <row r="3618" spans="5:7" x14ac:dyDescent="0.25">
      <c r="E3618" s="16">
        <v>36.159999999999997</v>
      </c>
      <c r="F3618" s="15">
        <f t="shared" si="158"/>
        <v>10.077228799999999</v>
      </c>
      <c r="G3618" s="17">
        <f t="shared" si="159"/>
        <v>3.1306E-2</v>
      </c>
    </row>
    <row r="3619" spans="5:7" x14ac:dyDescent="0.25">
      <c r="E3619" s="16">
        <v>36.17</v>
      </c>
      <c r="F3619" s="15">
        <f t="shared" si="158"/>
        <v>10.0797256</v>
      </c>
      <c r="G3619" s="17">
        <f t="shared" si="159"/>
        <v>3.1296999999999998E-2</v>
      </c>
    </row>
    <row r="3620" spans="5:7" x14ac:dyDescent="0.25">
      <c r="E3620" s="16">
        <v>36.18</v>
      </c>
      <c r="F3620" s="15">
        <f t="shared" si="158"/>
        <v>10.082222399999999</v>
      </c>
      <c r="G3620" s="17">
        <f t="shared" si="159"/>
        <v>3.1287999999999996E-2</v>
      </c>
    </row>
    <row r="3621" spans="5:7" x14ac:dyDescent="0.25">
      <c r="E3621" s="16">
        <v>36.19</v>
      </c>
      <c r="F3621" s="15">
        <f t="shared" si="158"/>
        <v>10.084719199999999</v>
      </c>
      <c r="G3621" s="17">
        <f t="shared" si="159"/>
        <v>3.1279000000000001E-2</v>
      </c>
    </row>
    <row r="3622" spans="5:7" x14ac:dyDescent="0.25">
      <c r="E3622" s="16">
        <v>36.200000000000003</v>
      </c>
      <c r="F3622" s="15">
        <f t="shared" si="158"/>
        <v>10.087216</v>
      </c>
      <c r="G3622" s="17">
        <f t="shared" si="159"/>
        <v>3.1269999999999999E-2</v>
      </c>
    </row>
    <row r="3623" spans="5:7" x14ac:dyDescent="0.25">
      <c r="E3623" s="16">
        <v>36.21</v>
      </c>
      <c r="F3623" s="15">
        <f t="shared" si="158"/>
        <v>10.089712799999999</v>
      </c>
      <c r="G3623" s="17">
        <f t="shared" si="159"/>
        <v>3.1260999999999997E-2</v>
      </c>
    </row>
    <row r="3624" spans="5:7" x14ac:dyDescent="0.25">
      <c r="E3624" s="16">
        <v>36.22</v>
      </c>
      <c r="F3624" s="15">
        <f t="shared" si="158"/>
        <v>10.092209599999999</v>
      </c>
      <c r="G3624" s="17">
        <f t="shared" si="159"/>
        <v>3.1252000000000002E-2</v>
      </c>
    </row>
    <row r="3625" spans="5:7" x14ac:dyDescent="0.25">
      <c r="E3625" s="16">
        <v>36.229999999999997</v>
      </c>
      <c r="F3625" s="15">
        <f t="shared" si="158"/>
        <v>10.094706399999998</v>
      </c>
      <c r="G3625" s="17">
        <f t="shared" si="159"/>
        <v>3.1243000000000003E-2</v>
      </c>
    </row>
    <row r="3626" spans="5:7" x14ac:dyDescent="0.25">
      <c r="E3626" s="16">
        <v>36.24</v>
      </c>
      <c r="F3626" s="15">
        <f t="shared" si="158"/>
        <v>10.097203199999999</v>
      </c>
      <c r="G3626" s="17">
        <f t="shared" si="159"/>
        <v>3.1233999999999998E-2</v>
      </c>
    </row>
    <row r="3627" spans="5:7" x14ac:dyDescent="0.25">
      <c r="E3627" s="16">
        <v>36.25</v>
      </c>
      <c r="F3627" s="15">
        <f t="shared" si="158"/>
        <v>10.099699999999999</v>
      </c>
      <c r="G3627" s="17">
        <f t="shared" si="159"/>
        <v>3.1224999999999999E-2</v>
      </c>
    </row>
    <row r="3628" spans="5:7" x14ac:dyDescent="0.25">
      <c r="E3628" s="16">
        <v>36.26</v>
      </c>
      <c r="F3628" s="15">
        <f t="shared" si="158"/>
        <v>10.102196799999998</v>
      </c>
      <c r="G3628" s="17">
        <f t="shared" si="159"/>
        <v>3.1216000000000001E-2</v>
      </c>
    </row>
    <row r="3629" spans="5:7" x14ac:dyDescent="0.25">
      <c r="E3629" s="16">
        <v>36.270000000000003</v>
      </c>
      <c r="F3629" s="15">
        <f t="shared" si="158"/>
        <v>10.104693600000001</v>
      </c>
      <c r="G3629" s="17">
        <f t="shared" si="159"/>
        <v>3.1206999999999999E-2</v>
      </c>
    </row>
    <row r="3630" spans="5:7" x14ac:dyDescent="0.25">
      <c r="E3630" s="16">
        <v>36.28</v>
      </c>
      <c r="F3630" s="15">
        <f t="shared" si="158"/>
        <v>10.1071904</v>
      </c>
      <c r="G3630" s="17">
        <f t="shared" si="159"/>
        <v>3.1198E-2</v>
      </c>
    </row>
    <row r="3631" spans="5:7" x14ac:dyDescent="0.25">
      <c r="E3631" s="16">
        <v>36.29</v>
      </c>
      <c r="F3631" s="15">
        <f t="shared" si="158"/>
        <v>10.1096872</v>
      </c>
      <c r="G3631" s="17">
        <f t="shared" si="159"/>
        <v>3.1189000000000001E-2</v>
      </c>
    </row>
    <row r="3632" spans="5:7" x14ac:dyDescent="0.25">
      <c r="E3632" s="16">
        <v>36.299999999999997</v>
      </c>
      <c r="F3632" s="15">
        <f t="shared" si="158"/>
        <v>10.112183999999999</v>
      </c>
      <c r="G3632" s="17">
        <f t="shared" si="159"/>
        <v>3.1180000000000003E-2</v>
      </c>
    </row>
    <row r="3633" spans="5:7" x14ac:dyDescent="0.25">
      <c r="E3633" s="16">
        <v>36.31</v>
      </c>
      <c r="F3633" s="15">
        <f t="shared" si="158"/>
        <v>10.1146808</v>
      </c>
      <c r="G3633" s="17">
        <f t="shared" si="159"/>
        <v>3.1170999999999997E-2</v>
      </c>
    </row>
    <row r="3634" spans="5:7" x14ac:dyDescent="0.25">
      <c r="E3634" s="16">
        <v>36.32</v>
      </c>
      <c r="F3634" s="15">
        <f t="shared" si="158"/>
        <v>10.1171776</v>
      </c>
      <c r="G3634" s="17">
        <f t="shared" si="159"/>
        <v>3.1162000000000002E-2</v>
      </c>
    </row>
    <row r="3635" spans="5:7" x14ac:dyDescent="0.25">
      <c r="E3635" s="16">
        <v>36.33</v>
      </c>
      <c r="F3635" s="15">
        <f t="shared" si="158"/>
        <v>10.119674399999999</v>
      </c>
      <c r="G3635" s="17">
        <f t="shared" si="159"/>
        <v>3.1153E-2</v>
      </c>
    </row>
    <row r="3636" spans="5:7" x14ac:dyDescent="0.25">
      <c r="E3636" s="16">
        <v>36.340000000000003</v>
      </c>
      <c r="F3636" s="15">
        <f t="shared" si="158"/>
        <v>10.1221712</v>
      </c>
      <c r="G3636" s="17">
        <f t="shared" si="159"/>
        <v>3.1143999999999998E-2</v>
      </c>
    </row>
    <row r="3637" spans="5:7" x14ac:dyDescent="0.25">
      <c r="E3637" s="16">
        <v>36.35</v>
      </c>
      <c r="F3637" s="15">
        <f t="shared" si="158"/>
        <v>10.124668</v>
      </c>
      <c r="G3637" s="17">
        <f t="shared" si="159"/>
        <v>3.1134999999999999E-2</v>
      </c>
    </row>
    <row r="3638" spans="5:7" x14ac:dyDescent="0.25">
      <c r="E3638" s="16">
        <v>36.36</v>
      </c>
      <c r="F3638" s="15">
        <f t="shared" si="158"/>
        <v>10.127164799999999</v>
      </c>
      <c r="G3638" s="17">
        <f t="shared" si="159"/>
        <v>3.1126000000000001E-2</v>
      </c>
    </row>
    <row r="3639" spans="5:7" x14ac:dyDescent="0.25">
      <c r="E3639" s="16">
        <v>36.369999999999997</v>
      </c>
      <c r="F3639" s="15">
        <f t="shared" si="158"/>
        <v>10.129661599999999</v>
      </c>
      <c r="G3639" s="17">
        <f t="shared" si="159"/>
        <v>3.1117000000000002E-2</v>
      </c>
    </row>
    <row r="3640" spans="5:7" x14ac:dyDescent="0.25">
      <c r="E3640" s="16">
        <v>36.380000000000003</v>
      </c>
      <c r="F3640" s="15">
        <f t="shared" si="158"/>
        <v>10.1321584</v>
      </c>
      <c r="G3640" s="17">
        <f t="shared" si="159"/>
        <v>3.1107999999999997E-2</v>
      </c>
    </row>
    <row r="3641" spans="5:7" x14ac:dyDescent="0.25">
      <c r="E3641" s="16">
        <v>36.39</v>
      </c>
      <c r="F3641" s="15">
        <f t="shared" si="158"/>
        <v>10.134655199999999</v>
      </c>
      <c r="G3641" s="17">
        <f t="shared" si="159"/>
        <v>3.1099000000000002E-2</v>
      </c>
    </row>
    <row r="3642" spans="5:7" x14ac:dyDescent="0.25">
      <c r="E3642" s="16">
        <v>36.4</v>
      </c>
      <c r="F3642" s="15">
        <f t="shared" si="158"/>
        <v>10.137151999999999</v>
      </c>
      <c r="G3642" s="17">
        <f t="shared" si="159"/>
        <v>3.109E-2</v>
      </c>
    </row>
    <row r="3643" spans="5:7" x14ac:dyDescent="0.25">
      <c r="E3643" s="16">
        <v>36.409999999999997</v>
      </c>
      <c r="F3643" s="15">
        <f t="shared" ref="F3643:F3706" si="160">B$39+(B$40-B$39)*(($E3643-$A$39)/($A$40-$A$39))</f>
        <v>10.139648799999998</v>
      </c>
      <c r="G3643" s="17">
        <f t="shared" ref="G3643:G3706" si="161">C$39+(C$40-C$39)*(($E3643-$A$39)/($A$40-$A$39))</f>
        <v>3.1081000000000004E-2</v>
      </c>
    </row>
    <row r="3644" spans="5:7" x14ac:dyDescent="0.25">
      <c r="E3644" s="16">
        <v>36.42</v>
      </c>
      <c r="F3644" s="15">
        <f t="shared" si="160"/>
        <v>10.142145599999999</v>
      </c>
      <c r="G3644" s="17">
        <f t="shared" si="161"/>
        <v>3.1071999999999999E-2</v>
      </c>
    </row>
    <row r="3645" spans="5:7" x14ac:dyDescent="0.25">
      <c r="E3645" s="16">
        <v>36.43</v>
      </c>
      <c r="F3645" s="15">
        <f t="shared" si="160"/>
        <v>10.144642399999999</v>
      </c>
      <c r="G3645" s="17">
        <f t="shared" si="161"/>
        <v>3.1063E-2</v>
      </c>
    </row>
    <row r="3646" spans="5:7" x14ac:dyDescent="0.25">
      <c r="E3646" s="16">
        <v>36.44</v>
      </c>
      <c r="F3646" s="15">
        <f t="shared" si="160"/>
        <v>10.147139199999998</v>
      </c>
      <c r="G3646" s="17">
        <f t="shared" si="161"/>
        <v>3.1054000000000002E-2</v>
      </c>
    </row>
    <row r="3647" spans="5:7" x14ac:dyDescent="0.25">
      <c r="E3647" s="16">
        <v>36.450000000000003</v>
      </c>
      <c r="F3647" s="15">
        <f t="shared" si="160"/>
        <v>10.149636000000001</v>
      </c>
      <c r="G3647" s="17">
        <f t="shared" si="161"/>
        <v>3.1044999999999996E-2</v>
      </c>
    </row>
    <row r="3648" spans="5:7" x14ac:dyDescent="0.25">
      <c r="E3648" s="16">
        <v>36.46</v>
      </c>
      <c r="F3648" s="15">
        <f t="shared" si="160"/>
        <v>10.1521328</v>
      </c>
      <c r="G3648" s="17">
        <f t="shared" si="161"/>
        <v>3.1036000000000001E-2</v>
      </c>
    </row>
    <row r="3649" spans="5:7" x14ac:dyDescent="0.25">
      <c r="E3649" s="16">
        <v>36.47</v>
      </c>
      <c r="F3649" s="15">
        <f t="shared" si="160"/>
        <v>10.1546296</v>
      </c>
      <c r="G3649" s="17">
        <f t="shared" si="161"/>
        <v>3.1026999999999999E-2</v>
      </c>
    </row>
    <row r="3650" spans="5:7" x14ac:dyDescent="0.25">
      <c r="E3650" s="16">
        <v>36.479999999999997</v>
      </c>
      <c r="F3650" s="15">
        <f t="shared" si="160"/>
        <v>10.157126399999999</v>
      </c>
      <c r="G3650" s="17">
        <f t="shared" si="161"/>
        <v>3.1018000000000004E-2</v>
      </c>
    </row>
    <row r="3651" spans="5:7" x14ac:dyDescent="0.25">
      <c r="E3651" s="16">
        <v>36.49</v>
      </c>
      <c r="F3651" s="15">
        <f t="shared" si="160"/>
        <v>10.1596232</v>
      </c>
      <c r="G3651" s="17">
        <f t="shared" si="161"/>
        <v>3.1008999999999998E-2</v>
      </c>
    </row>
    <row r="3652" spans="5:7" x14ac:dyDescent="0.25">
      <c r="E3652" s="16">
        <v>36.5</v>
      </c>
      <c r="F3652" s="15">
        <f t="shared" si="160"/>
        <v>10.16212</v>
      </c>
      <c r="G3652" s="17">
        <f t="shared" si="161"/>
        <v>3.1E-2</v>
      </c>
    </row>
    <row r="3653" spans="5:7" x14ac:dyDescent="0.25">
      <c r="E3653" s="16">
        <v>36.51</v>
      </c>
      <c r="F3653" s="15">
        <f t="shared" si="160"/>
        <v>10.164616799999999</v>
      </c>
      <c r="G3653" s="17">
        <f t="shared" si="161"/>
        <v>3.0991000000000001E-2</v>
      </c>
    </row>
    <row r="3654" spans="5:7" x14ac:dyDescent="0.25">
      <c r="E3654" s="16">
        <v>36.520000000000003</v>
      </c>
      <c r="F3654" s="15">
        <f t="shared" si="160"/>
        <v>10.1671136</v>
      </c>
      <c r="G3654" s="17">
        <f t="shared" si="161"/>
        <v>3.0981999999999996E-2</v>
      </c>
    </row>
    <row r="3655" spans="5:7" x14ac:dyDescent="0.25">
      <c r="E3655" s="16">
        <v>36.53</v>
      </c>
      <c r="F3655" s="15">
        <f t="shared" si="160"/>
        <v>10.1696104</v>
      </c>
      <c r="G3655" s="17">
        <f t="shared" si="161"/>
        <v>3.0973000000000001E-2</v>
      </c>
    </row>
    <row r="3656" spans="5:7" x14ac:dyDescent="0.25">
      <c r="E3656" s="16">
        <v>36.54</v>
      </c>
      <c r="F3656" s="15">
        <f t="shared" si="160"/>
        <v>10.172107199999999</v>
      </c>
      <c r="G3656" s="17">
        <f t="shared" si="161"/>
        <v>3.0964000000000002E-2</v>
      </c>
    </row>
    <row r="3657" spans="5:7" x14ac:dyDescent="0.25">
      <c r="E3657" s="16">
        <v>36.549999999999997</v>
      </c>
      <c r="F3657" s="15">
        <f t="shared" si="160"/>
        <v>10.174603999999999</v>
      </c>
      <c r="G3657" s="17">
        <f t="shared" si="161"/>
        <v>3.0955000000000003E-2</v>
      </c>
    </row>
    <row r="3658" spans="5:7" x14ac:dyDescent="0.25">
      <c r="E3658" s="16">
        <v>36.56</v>
      </c>
      <c r="F3658" s="15">
        <f t="shared" si="160"/>
        <v>10.1771008</v>
      </c>
      <c r="G3658" s="17">
        <f t="shared" si="161"/>
        <v>3.0945999999999998E-2</v>
      </c>
    </row>
    <row r="3659" spans="5:7" x14ac:dyDescent="0.25">
      <c r="E3659" s="16">
        <v>36.57</v>
      </c>
      <c r="F3659" s="15">
        <f t="shared" si="160"/>
        <v>10.179597599999999</v>
      </c>
      <c r="G3659" s="17">
        <f t="shared" si="161"/>
        <v>3.0936999999999999E-2</v>
      </c>
    </row>
    <row r="3660" spans="5:7" x14ac:dyDescent="0.25">
      <c r="E3660" s="16">
        <v>36.58</v>
      </c>
      <c r="F3660" s="15">
        <f t="shared" si="160"/>
        <v>10.182094399999999</v>
      </c>
      <c r="G3660" s="17">
        <f t="shared" si="161"/>
        <v>3.0928000000000001E-2</v>
      </c>
    </row>
    <row r="3661" spans="5:7" x14ac:dyDescent="0.25">
      <c r="E3661" s="16">
        <v>36.590000000000003</v>
      </c>
      <c r="F3661" s="15">
        <f t="shared" si="160"/>
        <v>10.1845912</v>
      </c>
      <c r="G3661" s="17">
        <f t="shared" si="161"/>
        <v>3.0918999999999995E-2</v>
      </c>
    </row>
    <row r="3662" spans="5:7" x14ac:dyDescent="0.25">
      <c r="E3662" s="16">
        <v>36.6</v>
      </c>
      <c r="F3662" s="15">
        <f t="shared" si="160"/>
        <v>10.187087999999999</v>
      </c>
      <c r="G3662" s="17">
        <f t="shared" si="161"/>
        <v>3.091E-2</v>
      </c>
    </row>
    <row r="3663" spans="5:7" x14ac:dyDescent="0.25">
      <c r="E3663" s="16">
        <v>36.61</v>
      </c>
      <c r="F3663" s="15">
        <f t="shared" si="160"/>
        <v>10.189584799999999</v>
      </c>
      <c r="G3663" s="17">
        <f t="shared" si="161"/>
        <v>3.0901000000000001E-2</v>
      </c>
    </row>
    <row r="3664" spans="5:7" x14ac:dyDescent="0.25">
      <c r="E3664" s="16">
        <v>36.619999999999997</v>
      </c>
      <c r="F3664" s="15">
        <f t="shared" si="160"/>
        <v>10.192081599999998</v>
      </c>
      <c r="G3664" s="17">
        <f t="shared" si="161"/>
        <v>3.0892000000000003E-2</v>
      </c>
    </row>
    <row r="3665" spans="5:7" x14ac:dyDescent="0.25">
      <c r="E3665" s="16">
        <v>36.630000000000003</v>
      </c>
      <c r="F3665" s="15">
        <f t="shared" si="160"/>
        <v>10.194578400000001</v>
      </c>
      <c r="G3665" s="17">
        <f t="shared" si="161"/>
        <v>3.0882999999999997E-2</v>
      </c>
    </row>
    <row r="3666" spans="5:7" x14ac:dyDescent="0.25">
      <c r="E3666" s="16">
        <v>36.64</v>
      </c>
      <c r="F3666" s="15">
        <f t="shared" si="160"/>
        <v>10.1970752</v>
      </c>
      <c r="G3666" s="17">
        <f t="shared" si="161"/>
        <v>3.0873999999999999E-2</v>
      </c>
    </row>
    <row r="3667" spans="5:7" x14ac:dyDescent="0.25">
      <c r="E3667" s="16">
        <v>36.65</v>
      </c>
      <c r="F3667" s="15">
        <f t="shared" si="160"/>
        <v>10.199572</v>
      </c>
      <c r="G3667" s="17">
        <f t="shared" si="161"/>
        <v>3.0865000000000004E-2</v>
      </c>
    </row>
    <row r="3668" spans="5:7" x14ac:dyDescent="0.25">
      <c r="E3668" s="16">
        <v>36.659999999999997</v>
      </c>
      <c r="F3668" s="15">
        <f t="shared" si="160"/>
        <v>10.202068799999999</v>
      </c>
      <c r="G3668" s="17">
        <f t="shared" si="161"/>
        <v>3.0856000000000001E-2</v>
      </c>
    </row>
    <row r="3669" spans="5:7" x14ac:dyDescent="0.25">
      <c r="E3669" s="16">
        <v>36.67</v>
      </c>
      <c r="F3669" s="15">
        <f t="shared" si="160"/>
        <v>10.2045656</v>
      </c>
      <c r="G3669" s="17">
        <f t="shared" si="161"/>
        <v>3.0846999999999999E-2</v>
      </c>
    </row>
    <row r="3670" spans="5:7" x14ac:dyDescent="0.25">
      <c r="E3670" s="16">
        <v>36.68</v>
      </c>
      <c r="F3670" s="15">
        <f t="shared" si="160"/>
        <v>10.2070624</v>
      </c>
      <c r="G3670" s="17">
        <f t="shared" si="161"/>
        <v>3.0838000000000001E-2</v>
      </c>
    </row>
    <row r="3671" spans="5:7" x14ac:dyDescent="0.25">
      <c r="E3671" s="16">
        <v>36.69</v>
      </c>
      <c r="F3671" s="15">
        <f t="shared" si="160"/>
        <v>10.209559199999999</v>
      </c>
      <c r="G3671" s="17">
        <f t="shared" si="161"/>
        <v>3.0829000000000002E-2</v>
      </c>
    </row>
    <row r="3672" spans="5:7" x14ac:dyDescent="0.25">
      <c r="E3672" s="16">
        <v>36.700000000000003</v>
      </c>
      <c r="F3672" s="15">
        <f t="shared" si="160"/>
        <v>10.212056</v>
      </c>
      <c r="G3672" s="17">
        <f t="shared" si="161"/>
        <v>3.0819999999999997E-2</v>
      </c>
    </row>
    <row r="3673" spans="5:7" x14ac:dyDescent="0.25">
      <c r="E3673" s="16">
        <v>36.71</v>
      </c>
      <c r="F3673" s="15">
        <f t="shared" si="160"/>
        <v>10.2145528</v>
      </c>
      <c r="G3673" s="17">
        <f t="shared" si="161"/>
        <v>3.0810999999999998E-2</v>
      </c>
    </row>
    <row r="3674" spans="5:7" x14ac:dyDescent="0.25">
      <c r="E3674" s="16">
        <v>36.72</v>
      </c>
      <c r="F3674" s="15">
        <f t="shared" si="160"/>
        <v>10.217049599999999</v>
      </c>
      <c r="G3674" s="17">
        <f t="shared" si="161"/>
        <v>3.0802E-2</v>
      </c>
    </row>
    <row r="3675" spans="5:7" x14ac:dyDescent="0.25">
      <c r="E3675" s="16">
        <v>36.729999999999997</v>
      </c>
      <c r="F3675" s="15">
        <f t="shared" si="160"/>
        <v>10.219546399999999</v>
      </c>
      <c r="G3675" s="17">
        <f t="shared" si="161"/>
        <v>3.0793000000000001E-2</v>
      </c>
    </row>
    <row r="3676" spans="5:7" x14ac:dyDescent="0.25">
      <c r="E3676" s="16">
        <v>36.74</v>
      </c>
      <c r="F3676" s="15">
        <f t="shared" si="160"/>
        <v>10.2220432</v>
      </c>
      <c r="G3676" s="17">
        <f t="shared" si="161"/>
        <v>3.0783999999999999E-2</v>
      </c>
    </row>
    <row r="3677" spans="5:7" x14ac:dyDescent="0.25">
      <c r="E3677" s="16">
        <v>36.75</v>
      </c>
      <c r="F3677" s="15">
        <f t="shared" si="160"/>
        <v>10.224539999999999</v>
      </c>
      <c r="G3677" s="17">
        <f t="shared" si="161"/>
        <v>3.0775E-2</v>
      </c>
    </row>
    <row r="3678" spans="5:7" x14ac:dyDescent="0.25">
      <c r="E3678" s="16">
        <v>36.76</v>
      </c>
      <c r="F3678" s="15">
        <f t="shared" si="160"/>
        <v>10.227036799999999</v>
      </c>
      <c r="G3678" s="17">
        <f t="shared" si="161"/>
        <v>3.0766000000000002E-2</v>
      </c>
    </row>
    <row r="3679" spans="5:7" x14ac:dyDescent="0.25">
      <c r="E3679" s="16">
        <v>36.770000000000003</v>
      </c>
      <c r="F3679" s="15">
        <f t="shared" si="160"/>
        <v>10.2295336</v>
      </c>
      <c r="G3679" s="17">
        <f t="shared" si="161"/>
        <v>3.0757E-2</v>
      </c>
    </row>
    <row r="3680" spans="5:7" x14ac:dyDescent="0.25">
      <c r="E3680" s="16">
        <v>36.78</v>
      </c>
      <c r="F3680" s="15">
        <f t="shared" si="160"/>
        <v>10.232030399999999</v>
      </c>
      <c r="G3680" s="17">
        <f t="shared" si="161"/>
        <v>3.0747999999999998E-2</v>
      </c>
    </row>
    <row r="3681" spans="5:7" x14ac:dyDescent="0.25">
      <c r="E3681" s="16">
        <v>36.79</v>
      </c>
      <c r="F3681" s="15">
        <f t="shared" si="160"/>
        <v>10.234527199999999</v>
      </c>
      <c r="G3681" s="17">
        <f t="shared" si="161"/>
        <v>3.0739000000000002E-2</v>
      </c>
    </row>
    <row r="3682" spans="5:7" x14ac:dyDescent="0.25">
      <c r="E3682" s="16">
        <v>36.799999999999997</v>
      </c>
      <c r="F3682" s="15">
        <f t="shared" si="160"/>
        <v>10.237023999999998</v>
      </c>
      <c r="G3682" s="17">
        <f t="shared" si="161"/>
        <v>3.0730000000000004E-2</v>
      </c>
    </row>
    <row r="3683" spans="5:7" x14ac:dyDescent="0.25">
      <c r="E3683" s="16">
        <v>36.81</v>
      </c>
      <c r="F3683" s="15">
        <f t="shared" si="160"/>
        <v>10.239520800000001</v>
      </c>
      <c r="G3683" s="17">
        <f t="shared" si="161"/>
        <v>3.0720999999999998E-2</v>
      </c>
    </row>
    <row r="3684" spans="5:7" x14ac:dyDescent="0.25">
      <c r="E3684" s="16">
        <v>36.82</v>
      </c>
      <c r="F3684" s="15">
        <f t="shared" si="160"/>
        <v>10.2420176</v>
      </c>
      <c r="G3684" s="17">
        <f t="shared" si="161"/>
        <v>3.0712E-2</v>
      </c>
    </row>
    <row r="3685" spans="5:7" x14ac:dyDescent="0.25">
      <c r="E3685" s="16">
        <v>36.83</v>
      </c>
      <c r="F3685" s="15">
        <f t="shared" si="160"/>
        <v>10.2445144</v>
      </c>
      <c r="G3685" s="17">
        <f t="shared" si="161"/>
        <v>3.0703000000000001E-2</v>
      </c>
    </row>
    <row r="3686" spans="5:7" x14ac:dyDescent="0.25">
      <c r="E3686" s="16">
        <v>36.840000000000003</v>
      </c>
      <c r="F3686" s="15">
        <f t="shared" si="160"/>
        <v>10.247011200000001</v>
      </c>
      <c r="G3686" s="17">
        <f t="shared" si="161"/>
        <v>3.0693999999999996E-2</v>
      </c>
    </row>
    <row r="3687" spans="5:7" x14ac:dyDescent="0.25">
      <c r="E3687" s="16">
        <v>36.85</v>
      </c>
      <c r="F3687" s="15">
        <f t="shared" si="160"/>
        <v>10.249508000000001</v>
      </c>
      <c r="G3687" s="17">
        <f t="shared" si="161"/>
        <v>3.0684999999999997E-2</v>
      </c>
    </row>
    <row r="3688" spans="5:7" x14ac:dyDescent="0.25">
      <c r="E3688" s="16">
        <v>36.86</v>
      </c>
      <c r="F3688" s="15">
        <f t="shared" si="160"/>
        <v>10.2520048</v>
      </c>
      <c r="G3688" s="17">
        <f t="shared" si="161"/>
        <v>3.0676000000000002E-2</v>
      </c>
    </row>
    <row r="3689" spans="5:7" x14ac:dyDescent="0.25">
      <c r="E3689" s="16">
        <v>36.869999999999997</v>
      </c>
      <c r="F3689" s="15">
        <f t="shared" si="160"/>
        <v>10.254501599999999</v>
      </c>
      <c r="G3689" s="17">
        <f t="shared" si="161"/>
        <v>3.0667000000000003E-2</v>
      </c>
    </row>
    <row r="3690" spans="5:7" x14ac:dyDescent="0.25">
      <c r="E3690" s="16">
        <v>36.880000000000003</v>
      </c>
      <c r="F3690" s="15">
        <f t="shared" si="160"/>
        <v>10.256998400000001</v>
      </c>
      <c r="G3690" s="17">
        <f t="shared" si="161"/>
        <v>3.0657999999999998E-2</v>
      </c>
    </row>
    <row r="3691" spans="5:7" x14ac:dyDescent="0.25">
      <c r="E3691" s="16">
        <v>36.89</v>
      </c>
      <c r="F3691" s="15">
        <f t="shared" si="160"/>
        <v>10.2594952</v>
      </c>
      <c r="G3691" s="17">
        <f t="shared" si="161"/>
        <v>3.0648999999999999E-2</v>
      </c>
    </row>
    <row r="3692" spans="5:7" x14ac:dyDescent="0.25">
      <c r="E3692" s="16">
        <v>36.9</v>
      </c>
      <c r="F3692" s="15">
        <f t="shared" si="160"/>
        <v>10.261991999999999</v>
      </c>
      <c r="G3692" s="17">
        <f t="shared" si="161"/>
        <v>3.0640000000000001E-2</v>
      </c>
    </row>
    <row r="3693" spans="5:7" x14ac:dyDescent="0.25">
      <c r="E3693" s="16">
        <v>36.909999999999997</v>
      </c>
      <c r="F3693" s="15">
        <f t="shared" si="160"/>
        <v>10.264488799999999</v>
      </c>
      <c r="G3693" s="17">
        <f t="shared" si="161"/>
        <v>3.0631000000000005E-2</v>
      </c>
    </row>
    <row r="3694" spans="5:7" x14ac:dyDescent="0.25">
      <c r="E3694" s="16">
        <v>36.92</v>
      </c>
      <c r="F3694" s="15">
        <f t="shared" si="160"/>
        <v>10.2669856</v>
      </c>
      <c r="G3694" s="17">
        <f t="shared" si="161"/>
        <v>3.0621999999999996E-2</v>
      </c>
    </row>
    <row r="3695" spans="5:7" x14ac:dyDescent="0.25">
      <c r="E3695" s="16">
        <v>36.93</v>
      </c>
      <c r="F3695" s="15">
        <f t="shared" si="160"/>
        <v>10.269482399999999</v>
      </c>
      <c r="G3695" s="17">
        <f t="shared" si="161"/>
        <v>3.0613000000000001E-2</v>
      </c>
    </row>
    <row r="3696" spans="5:7" x14ac:dyDescent="0.25">
      <c r="E3696" s="16">
        <v>36.94</v>
      </c>
      <c r="F3696" s="15">
        <f t="shared" si="160"/>
        <v>10.271979199999999</v>
      </c>
      <c r="G3696" s="17">
        <f t="shared" si="161"/>
        <v>3.0604000000000003E-2</v>
      </c>
    </row>
    <row r="3697" spans="5:7" x14ac:dyDescent="0.25">
      <c r="E3697" s="16">
        <v>36.950000000000003</v>
      </c>
      <c r="F3697" s="15">
        <f t="shared" si="160"/>
        <v>10.274476</v>
      </c>
      <c r="G3697" s="17">
        <f t="shared" si="161"/>
        <v>3.0594999999999997E-2</v>
      </c>
    </row>
    <row r="3698" spans="5:7" x14ac:dyDescent="0.25">
      <c r="E3698" s="16">
        <v>36.96</v>
      </c>
      <c r="F3698" s="15">
        <f t="shared" si="160"/>
        <v>10.276972799999999</v>
      </c>
      <c r="G3698" s="17">
        <f t="shared" si="161"/>
        <v>3.0585999999999999E-2</v>
      </c>
    </row>
    <row r="3699" spans="5:7" x14ac:dyDescent="0.25">
      <c r="E3699" s="16">
        <v>36.97</v>
      </c>
      <c r="F3699" s="15">
        <f t="shared" si="160"/>
        <v>10.279469599999999</v>
      </c>
      <c r="G3699" s="17">
        <f t="shared" si="161"/>
        <v>3.0577E-2</v>
      </c>
    </row>
    <row r="3700" spans="5:7" x14ac:dyDescent="0.25">
      <c r="E3700" s="16">
        <v>36.979999999999997</v>
      </c>
      <c r="F3700" s="15">
        <f t="shared" si="160"/>
        <v>10.281966399999998</v>
      </c>
      <c r="G3700" s="17">
        <f t="shared" si="161"/>
        <v>3.0568000000000001E-2</v>
      </c>
    </row>
    <row r="3701" spans="5:7" x14ac:dyDescent="0.25">
      <c r="E3701" s="16">
        <v>36.99</v>
      </c>
      <c r="F3701" s="15">
        <f t="shared" si="160"/>
        <v>10.284463199999999</v>
      </c>
      <c r="G3701" s="17">
        <f t="shared" si="161"/>
        <v>3.0558999999999999E-2</v>
      </c>
    </row>
    <row r="3702" spans="5:7" x14ac:dyDescent="0.25">
      <c r="E3702" s="16">
        <v>37</v>
      </c>
      <c r="F3702" s="15">
        <f t="shared" si="160"/>
        <v>10.286959999999999</v>
      </c>
      <c r="G3702" s="17">
        <f t="shared" si="161"/>
        <v>3.0550000000000001E-2</v>
      </c>
    </row>
    <row r="3703" spans="5:7" x14ac:dyDescent="0.25">
      <c r="E3703" s="16">
        <v>37.01</v>
      </c>
      <c r="F3703" s="15">
        <f t="shared" si="160"/>
        <v>10.2894568</v>
      </c>
      <c r="G3703" s="17">
        <f t="shared" si="161"/>
        <v>3.0541000000000002E-2</v>
      </c>
    </row>
    <row r="3704" spans="5:7" x14ac:dyDescent="0.25">
      <c r="E3704" s="16">
        <v>37.020000000000003</v>
      </c>
      <c r="F3704" s="15">
        <f t="shared" si="160"/>
        <v>10.291953599999999</v>
      </c>
      <c r="G3704" s="17">
        <f t="shared" si="161"/>
        <v>3.0531999999999997E-2</v>
      </c>
    </row>
    <row r="3705" spans="5:7" x14ac:dyDescent="0.25">
      <c r="E3705" s="16">
        <v>37.03</v>
      </c>
      <c r="F3705" s="15">
        <f t="shared" si="160"/>
        <v>10.294450399999999</v>
      </c>
      <c r="G3705" s="17">
        <f t="shared" si="161"/>
        <v>3.0523000000000002E-2</v>
      </c>
    </row>
    <row r="3706" spans="5:7" x14ac:dyDescent="0.25">
      <c r="E3706" s="16">
        <v>37.04</v>
      </c>
      <c r="F3706" s="15">
        <f t="shared" si="160"/>
        <v>10.2969472</v>
      </c>
      <c r="G3706" s="17">
        <f t="shared" si="161"/>
        <v>3.0513999999999999E-2</v>
      </c>
    </row>
    <row r="3707" spans="5:7" x14ac:dyDescent="0.25">
      <c r="E3707" s="16">
        <v>37.049999999999997</v>
      </c>
      <c r="F3707" s="15">
        <f t="shared" ref="F3707:F3770" si="162">B$39+(B$40-B$39)*(($E3707-$A$39)/($A$40-$A$39))</f>
        <v>10.299443999999999</v>
      </c>
      <c r="G3707" s="17">
        <f t="shared" ref="G3707:G3770" si="163">C$39+(C$40-C$39)*(($E3707-$A$39)/($A$40-$A$39))</f>
        <v>3.0505000000000004E-2</v>
      </c>
    </row>
    <row r="3708" spans="5:7" x14ac:dyDescent="0.25">
      <c r="E3708" s="16">
        <v>37.06</v>
      </c>
      <c r="F3708" s="15">
        <f t="shared" si="162"/>
        <v>10.301940800000001</v>
      </c>
      <c r="G3708" s="17">
        <f t="shared" si="163"/>
        <v>3.0495999999999999E-2</v>
      </c>
    </row>
    <row r="3709" spans="5:7" x14ac:dyDescent="0.25">
      <c r="E3709" s="16">
        <v>37.07</v>
      </c>
      <c r="F3709" s="15">
        <f t="shared" si="162"/>
        <v>10.3044376</v>
      </c>
      <c r="G3709" s="17">
        <f t="shared" si="163"/>
        <v>3.0487E-2</v>
      </c>
    </row>
    <row r="3710" spans="5:7" x14ac:dyDescent="0.25">
      <c r="E3710" s="16">
        <v>37.08</v>
      </c>
      <c r="F3710" s="15">
        <f t="shared" si="162"/>
        <v>10.306934399999999</v>
      </c>
      <c r="G3710" s="17">
        <f t="shared" si="163"/>
        <v>3.0478000000000002E-2</v>
      </c>
    </row>
    <row r="3711" spans="5:7" x14ac:dyDescent="0.25">
      <c r="E3711" s="16">
        <v>37.090000000000003</v>
      </c>
      <c r="F3711" s="15">
        <f t="shared" si="162"/>
        <v>10.309431200000001</v>
      </c>
      <c r="G3711" s="17">
        <f t="shared" si="163"/>
        <v>3.0468999999999996E-2</v>
      </c>
    </row>
    <row r="3712" spans="5:7" x14ac:dyDescent="0.25">
      <c r="E3712" s="16">
        <v>37.1</v>
      </c>
      <c r="F3712" s="15">
        <f t="shared" si="162"/>
        <v>10.311928</v>
      </c>
      <c r="G3712" s="17">
        <f t="shared" si="163"/>
        <v>3.0459999999999997E-2</v>
      </c>
    </row>
    <row r="3713" spans="5:7" x14ac:dyDescent="0.25">
      <c r="E3713" s="16">
        <v>37.11</v>
      </c>
      <c r="F3713" s="15">
        <f t="shared" si="162"/>
        <v>10.314424799999999</v>
      </c>
      <c r="G3713" s="17">
        <f t="shared" si="163"/>
        <v>3.0450999999999999E-2</v>
      </c>
    </row>
    <row r="3714" spans="5:7" x14ac:dyDescent="0.25">
      <c r="E3714" s="16">
        <v>37.119999999999997</v>
      </c>
      <c r="F3714" s="15">
        <f t="shared" si="162"/>
        <v>10.316921599999999</v>
      </c>
      <c r="G3714" s="17">
        <f t="shared" si="163"/>
        <v>3.0442000000000004E-2</v>
      </c>
    </row>
    <row r="3715" spans="5:7" x14ac:dyDescent="0.25">
      <c r="E3715" s="16">
        <v>37.130000000000003</v>
      </c>
      <c r="F3715" s="15">
        <f t="shared" si="162"/>
        <v>10.3194184</v>
      </c>
      <c r="G3715" s="17">
        <f t="shared" si="163"/>
        <v>3.0432999999999998E-2</v>
      </c>
    </row>
    <row r="3716" spans="5:7" x14ac:dyDescent="0.25">
      <c r="E3716" s="16">
        <v>37.14</v>
      </c>
      <c r="F3716" s="15">
        <f t="shared" si="162"/>
        <v>10.321915199999999</v>
      </c>
      <c r="G3716" s="17">
        <f t="shared" si="163"/>
        <v>3.0424E-2</v>
      </c>
    </row>
    <row r="3717" spans="5:7" x14ac:dyDescent="0.25">
      <c r="E3717" s="16">
        <v>37.15</v>
      </c>
      <c r="F3717" s="15">
        <f t="shared" si="162"/>
        <v>10.324411999999999</v>
      </c>
      <c r="G3717" s="17">
        <f t="shared" si="163"/>
        <v>3.0415000000000001E-2</v>
      </c>
    </row>
    <row r="3718" spans="5:7" x14ac:dyDescent="0.25">
      <c r="E3718" s="16">
        <v>37.159999999999997</v>
      </c>
      <c r="F3718" s="15">
        <f t="shared" si="162"/>
        <v>10.326908799999998</v>
      </c>
      <c r="G3718" s="17">
        <f t="shared" si="163"/>
        <v>3.0406000000000002E-2</v>
      </c>
    </row>
    <row r="3719" spans="5:7" x14ac:dyDescent="0.25">
      <c r="E3719" s="16">
        <v>37.17</v>
      </c>
      <c r="F3719" s="15">
        <f t="shared" si="162"/>
        <v>10.329405599999999</v>
      </c>
      <c r="G3719" s="17">
        <f t="shared" si="163"/>
        <v>3.0397E-2</v>
      </c>
    </row>
    <row r="3720" spans="5:7" x14ac:dyDescent="0.25">
      <c r="E3720" s="16">
        <v>37.18</v>
      </c>
      <c r="F3720" s="15">
        <f t="shared" si="162"/>
        <v>10.331902399999999</v>
      </c>
      <c r="G3720" s="17">
        <f t="shared" si="163"/>
        <v>3.0387999999999998E-2</v>
      </c>
    </row>
    <row r="3721" spans="5:7" x14ac:dyDescent="0.25">
      <c r="E3721" s="16">
        <v>37.19</v>
      </c>
      <c r="F3721" s="15">
        <f t="shared" si="162"/>
        <v>10.334399199999998</v>
      </c>
      <c r="G3721" s="17">
        <f t="shared" si="163"/>
        <v>3.0379000000000003E-2</v>
      </c>
    </row>
    <row r="3722" spans="5:7" x14ac:dyDescent="0.25">
      <c r="E3722" s="16">
        <v>37.200000000000003</v>
      </c>
      <c r="F3722" s="15">
        <f t="shared" si="162"/>
        <v>10.336895999999999</v>
      </c>
      <c r="G3722" s="17">
        <f t="shared" si="163"/>
        <v>3.0369999999999998E-2</v>
      </c>
    </row>
    <row r="3723" spans="5:7" x14ac:dyDescent="0.25">
      <c r="E3723" s="16">
        <v>37.21</v>
      </c>
      <c r="F3723" s="15">
        <f t="shared" si="162"/>
        <v>10.339392799999999</v>
      </c>
      <c r="G3723" s="17">
        <f t="shared" si="163"/>
        <v>3.0360999999999999E-2</v>
      </c>
    </row>
    <row r="3724" spans="5:7" x14ac:dyDescent="0.25">
      <c r="E3724" s="16">
        <v>37.22</v>
      </c>
      <c r="F3724" s="15">
        <f t="shared" si="162"/>
        <v>10.341889599999998</v>
      </c>
      <c r="G3724" s="17">
        <f t="shared" si="163"/>
        <v>3.0352000000000001E-2</v>
      </c>
    </row>
    <row r="3725" spans="5:7" x14ac:dyDescent="0.25">
      <c r="E3725" s="16">
        <v>37.229999999999997</v>
      </c>
      <c r="F3725" s="15">
        <f t="shared" si="162"/>
        <v>10.344386399999998</v>
      </c>
      <c r="G3725" s="17">
        <f t="shared" si="163"/>
        <v>3.0343000000000002E-2</v>
      </c>
    </row>
    <row r="3726" spans="5:7" x14ac:dyDescent="0.25">
      <c r="E3726" s="16">
        <v>37.24</v>
      </c>
      <c r="F3726" s="15">
        <f t="shared" si="162"/>
        <v>10.346883200000001</v>
      </c>
      <c r="G3726" s="17">
        <f t="shared" si="163"/>
        <v>3.0334E-2</v>
      </c>
    </row>
    <row r="3727" spans="5:7" x14ac:dyDescent="0.25">
      <c r="E3727" s="16">
        <v>37.25</v>
      </c>
      <c r="F3727" s="15">
        <f t="shared" si="162"/>
        <v>10.34938</v>
      </c>
      <c r="G3727" s="17">
        <f t="shared" si="163"/>
        <v>3.0325000000000001E-2</v>
      </c>
    </row>
    <row r="3728" spans="5:7" x14ac:dyDescent="0.25">
      <c r="E3728" s="16">
        <v>37.26</v>
      </c>
      <c r="F3728" s="15">
        <f t="shared" si="162"/>
        <v>10.351876799999999</v>
      </c>
      <c r="G3728" s="17">
        <f t="shared" si="163"/>
        <v>3.0316000000000003E-2</v>
      </c>
    </row>
    <row r="3729" spans="5:7" x14ac:dyDescent="0.25">
      <c r="E3729" s="16">
        <v>37.270000000000003</v>
      </c>
      <c r="F3729" s="15">
        <f t="shared" si="162"/>
        <v>10.354373600000001</v>
      </c>
      <c r="G3729" s="17">
        <f t="shared" si="163"/>
        <v>3.0306999999999997E-2</v>
      </c>
    </row>
    <row r="3730" spans="5:7" x14ac:dyDescent="0.25">
      <c r="E3730" s="16">
        <v>37.28</v>
      </c>
      <c r="F3730" s="15">
        <f t="shared" si="162"/>
        <v>10.3568704</v>
      </c>
      <c r="G3730" s="17">
        <f t="shared" si="163"/>
        <v>3.0297999999999999E-2</v>
      </c>
    </row>
    <row r="3731" spans="5:7" x14ac:dyDescent="0.25">
      <c r="E3731" s="16">
        <v>37.29</v>
      </c>
      <c r="F3731" s="15">
        <f t="shared" si="162"/>
        <v>10.359367199999999</v>
      </c>
      <c r="G3731" s="17">
        <f t="shared" si="163"/>
        <v>3.0289E-2</v>
      </c>
    </row>
    <row r="3732" spans="5:7" x14ac:dyDescent="0.25">
      <c r="E3732" s="16">
        <v>37.299999999999997</v>
      </c>
      <c r="F3732" s="15">
        <f t="shared" si="162"/>
        <v>10.361863999999999</v>
      </c>
      <c r="G3732" s="17">
        <f t="shared" si="163"/>
        <v>3.0280000000000001E-2</v>
      </c>
    </row>
    <row r="3733" spans="5:7" x14ac:dyDescent="0.25">
      <c r="E3733" s="16">
        <v>37.31</v>
      </c>
      <c r="F3733" s="15">
        <f t="shared" si="162"/>
        <v>10.3643608</v>
      </c>
      <c r="G3733" s="17">
        <f t="shared" si="163"/>
        <v>3.0270999999999999E-2</v>
      </c>
    </row>
    <row r="3734" spans="5:7" x14ac:dyDescent="0.25">
      <c r="E3734" s="16">
        <v>37.32</v>
      </c>
      <c r="F3734" s="15">
        <f t="shared" si="162"/>
        <v>10.366857599999999</v>
      </c>
      <c r="G3734" s="17">
        <f t="shared" si="163"/>
        <v>3.0262000000000001E-2</v>
      </c>
    </row>
    <row r="3735" spans="5:7" x14ac:dyDescent="0.25">
      <c r="E3735" s="16">
        <v>37.33</v>
      </c>
      <c r="F3735" s="15">
        <f t="shared" si="162"/>
        <v>10.369354399999999</v>
      </c>
      <c r="G3735" s="17">
        <f t="shared" si="163"/>
        <v>3.0253000000000002E-2</v>
      </c>
    </row>
    <row r="3736" spans="5:7" x14ac:dyDescent="0.25">
      <c r="E3736" s="16">
        <v>37.340000000000003</v>
      </c>
      <c r="F3736" s="15">
        <f t="shared" si="162"/>
        <v>10.3718512</v>
      </c>
      <c r="G3736" s="17">
        <f t="shared" si="163"/>
        <v>3.0243999999999997E-2</v>
      </c>
    </row>
    <row r="3737" spans="5:7" x14ac:dyDescent="0.25">
      <c r="E3737" s="16">
        <v>37.35</v>
      </c>
      <c r="F3737" s="15">
        <f t="shared" si="162"/>
        <v>10.374347999999999</v>
      </c>
      <c r="G3737" s="17">
        <f t="shared" si="163"/>
        <v>3.0234999999999998E-2</v>
      </c>
    </row>
    <row r="3738" spans="5:7" x14ac:dyDescent="0.25">
      <c r="E3738" s="16">
        <v>37.36</v>
      </c>
      <c r="F3738" s="15">
        <f t="shared" si="162"/>
        <v>10.376844799999999</v>
      </c>
      <c r="G3738" s="17">
        <f t="shared" si="163"/>
        <v>3.0225999999999999E-2</v>
      </c>
    </row>
    <row r="3739" spans="5:7" x14ac:dyDescent="0.25">
      <c r="E3739" s="16">
        <v>37.369999999999997</v>
      </c>
      <c r="F3739" s="15">
        <f t="shared" si="162"/>
        <v>10.379341599999998</v>
      </c>
      <c r="G3739" s="17">
        <f t="shared" si="163"/>
        <v>3.0217000000000001E-2</v>
      </c>
    </row>
    <row r="3740" spans="5:7" x14ac:dyDescent="0.25">
      <c r="E3740" s="16">
        <v>37.380000000000003</v>
      </c>
      <c r="F3740" s="15">
        <f t="shared" si="162"/>
        <v>10.381838399999999</v>
      </c>
      <c r="G3740" s="17">
        <f t="shared" si="163"/>
        <v>3.0207999999999999E-2</v>
      </c>
    </row>
    <row r="3741" spans="5:7" x14ac:dyDescent="0.25">
      <c r="E3741" s="16">
        <v>37.39</v>
      </c>
      <c r="F3741" s="15">
        <f t="shared" si="162"/>
        <v>10.384335199999999</v>
      </c>
      <c r="G3741" s="17">
        <f t="shared" si="163"/>
        <v>3.0199E-2</v>
      </c>
    </row>
    <row r="3742" spans="5:7" x14ac:dyDescent="0.25">
      <c r="E3742" s="16">
        <v>37.4</v>
      </c>
      <c r="F3742" s="15">
        <f t="shared" si="162"/>
        <v>10.386831999999998</v>
      </c>
      <c r="G3742" s="17">
        <f t="shared" si="163"/>
        <v>3.0190000000000002E-2</v>
      </c>
    </row>
    <row r="3743" spans="5:7" x14ac:dyDescent="0.25">
      <c r="E3743" s="16">
        <v>37.409999999999997</v>
      </c>
      <c r="F3743" s="15">
        <f t="shared" si="162"/>
        <v>10.389328799999998</v>
      </c>
      <c r="G3743" s="17">
        <f t="shared" si="163"/>
        <v>3.0181000000000003E-2</v>
      </c>
    </row>
    <row r="3744" spans="5:7" x14ac:dyDescent="0.25">
      <c r="E3744" s="16">
        <v>37.42</v>
      </c>
      <c r="F3744" s="15">
        <f t="shared" si="162"/>
        <v>10.391825600000001</v>
      </c>
      <c r="G3744" s="17">
        <f t="shared" si="163"/>
        <v>3.0171999999999997E-2</v>
      </c>
    </row>
    <row r="3745" spans="5:7" x14ac:dyDescent="0.25">
      <c r="E3745" s="16">
        <v>37.43</v>
      </c>
      <c r="F3745" s="15">
        <f t="shared" si="162"/>
        <v>10.3943224</v>
      </c>
      <c r="G3745" s="17">
        <f t="shared" si="163"/>
        <v>3.0162999999999999E-2</v>
      </c>
    </row>
    <row r="3746" spans="5:7" x14ac:dyDescent="0.25">
      <c r="E3746" s="16">
        <v>37.44</v>
      </c>
      <c r="F3746" s="15">
        <f t="shared" si="162"/>
        <v>10.396819199999999</v>
      </c>
      <c r="G3746" s="17">
        <f t="shared" si="163"/>
        <v>3.0154E-2</v>
      </c>
    </row>
    <row r="3747" spans="5:7" x14ac:dyDescent="0.25">
      <c r="E3747" s="16">
        <v>37.450000000000003</v>
      </c>
      <c r="F3747" s="15">
        <f t="shared" si="162"/>
        <v>10.399316000000001</v>
      </c>
      <c r="G3747" s="17">
        <f t="shared" si="163"/>
        <v>3.0144999999999998E-2</v>
      </c>
    </row>
    <row r="3748" spans="5:7" x14ac:dyDescent="0.25">
      <c r="E3748" s="16">
        <v>37.46</v>
      </c>
      <c r="F3748" s="15">
        <f t="shared" si="162"/>
        <v>10.4018128</v>
      </c>
      <c r="G3748" s="17">
        <f t="shared" si="163"/>
        <v>3.0136E-2</v>
      </c>
    </row>
    <row r="3749" spans="5:7" x14ac:dyDescent="0.25">
      <c r="E3749" s="16">
        <v>37.47</v>
      </c>
      <c r="F3749" s="15">
        <f t="shared" si="162"/>
        <v>10.404309599999999</v>
      </c>
      <c r="G3749" s="17">
        <f t="shared" si="163"/>
        <v>3.0127000000000001E-2</v>
      </c>
    </row>
    <row r="3750" spans="5:7" x14ac:dyDescent="0.25">
      <c r="E3750" s="16">
        <v>37.479999999999997</v>
      </c>
      <c r="F3750" s="15">
        <f t="shared" si="162"/>
        <v>10.406806399999999</v>
      </c>
      <c r="G3750" s="17">
        <f t="shared" si="163"/>
        <v>3.0118000000000002E-2</v>
      </c>
    </row>
    <row r="3751" spans="5:7" x14ac:dyDescent="0.25">
      <c r="E3751" s="16">
        <v>37.49</v>
      </c>
      <c r="F3751" s="15">
        <f t="shared" si="162"/>
        <v>10.4093032</v>
      </c>
      <c r="G3751" s="17">
        <f t="shared" si="163"/>
        <v>3.0108999999999997E-2</v>
      </c>
    </row>
    <row r="3752" spans="5:7" x14ac:dyDescent="0.25">
      <c r="E3752" s="16">
        <v>37.5</v>
      </c>
      <c r="F3752" s="15">
        <f t="shared" si="162"/>
        <v>10.411799999999999</v>
      </c>
      <c r="G3752" s="17">
        <f t="shared" si="163"/>
        <v>3.0100000000000002E-2</v>
      </c>
    </row>
    <row r="3753" spans="5:7" x14ac:dyDescent="0.25">
      <c r="E3753" s="16">
        <v>37.51</v>
      </c>
      <c r="F3753" s="15">
        <f t="shared" si="162"/>
        <v>10.414296799999999</v>
      </c>
      <c r="G3753" s="17">
        <f t="shared" si="163"/>
        <v>3.0091000000000003E-2</v>
      </c>
    </row>
    <row r="3754" spans="5:7" x14ac:dyDescent="0.25">
      <c r="E3754" s="16">
        <v>37.520000000000003</v>
      </c>
      <c r="F3754" s="15">
        <f t="shared" si="162"/>
        <v>10.4167936</v>
      </c>
      <c r="G3754" s="17">
        <f t="shared" si="163"/>
        <v>3.0081999999999998E-2</v>
      </c>
    </row>
    <row r="3755" spans="5:7" x14ac:dyDescent="0.25">
      <c r="E3755" s="16">
        <v>37.53</v>
      </c>
      <c r="F3755" s="15">
        <f t="shared" si="162"/>
        <v>10.4192904</v>
      </c>
      <c r="G3755" s="17">
        <f t="shared" si="163"/>
        <v>3.0072999999999999E-2</v>
      </c>
    </row>
    <row r="3756" spans="5:7" x14ac:dyDescent="0.25">
      <c r="E3756" s="16">
        <v>37.54</v>
      </c>
      <c r="F3756" s="15">
        <f t="shared" si="162"/>
        <v>10.421787199999999</v>
      </c>
      <c r="G3756" s="17">
        <f t="shared" si="163"/>
        <v>3.0064E-2</v>
      </c>
    </row>
    <row r="3757" spans="5:7" x14ac:dyDescent="0.25">
      <c r="E3757" s="16">
        <v>37.549999999999997</v>
      </c>
      <c r="F3757" s="15">
        <f t="shared" si="162"/>
        <v>10.424283999999998</v>
      </c>
      <c r="G3757" s="17">
        <f t="shared" si="163"/>
        <v>3.0055000000000002E-2</v>
      </c>
    </row>
    <row r="3758" spans="5:7" x14ac:dyDescent="0.25">
      <c r="E3758" s="16">
        <v>37.56</v>
      </c>
      <c r="F3758" s="15">
        <f t="shared" si="162"/>
        <v>10.4267808</v>
      </c>
      <c r="G3758" s="17">
        <f t="shared" si="163"/>
        <v>3.0045999999999996E-2</v>
      </c>
    </row>
    <row r="3759" spans="5:7" x14ac:dyDescent="0.25">
      <c r="E3759" s="16">
        <v>37.57</v>
      </c>
      <c r="F3759" s="15">
        <f t="shared" si="162"/>
        <v>10.429277599999999</v>
      </c>
      <c r="G3759" s="17">
        <f t="shared" si="163"/>
        <v>3.0037000000000001E-2</v>
      </c>
    </row>
    <row r="3760" spans="5:7" x14ac:dyDescent="0.25">
      <c r="E3760" s="16">
        <v>37.58</v>
      </c>
      <c r="F3760" s="15">
        <f t="shared" si="162"/>
        <v>10.431774399999998</v>
      </c>
      <c r="G3760" s="17">
        <f t="shared" si="163"/>
        <v>3.0028000000000003E-2</v>
      </c>
    </row>
    <row r="3761" spans="5:7" x14ac:dyDescent="0.25">
      <c r="E3761" s="16">
        <v>37.590000000000003</v>
      </c>
      <c r="F3761" s="15">
        <f t="shared" si="162"/>
        <v>10.434271200000001</v>
      </c>
      <c r="G3761" s="17">
        <f t="shared" si="163"/>
        <v>3.0018999999999997E-2</v>
      </c>
    </row>
    <row r="3762" spans="5:7" x14ac:dyDescent="0.25">
      <c r="E3762" s="16">
        <v>37.6</v>
      </c>
      <c r="F3762" s="15">
        <f t="shared" si="162"/>
        <v>10.436768000000001</v>
      </c>
      <c r="G3762" s="17">
        <f t="shared" si="163"/>
        <v>3.0009999999999998E-2</v>
      </c>
    </row>
    <row r="3763" spans="5:7" x14ac:dyDescent="0.25">
      <c r="E3763" s="16">
        <v>37.61</v>
      </c>
      <c r="F3763" s="15">
        <f t="shared" si="162"/>
        <v>10.4392648</v>
      </c>
      <c r="G3763" s="17">
        <f t="shared" si="163"/>
        <v>3.0001E-2</v>
      </c>
    </row>
    <row r="3764" spans="5:7" x14ac:dyDescent="0.25">
      <c r="E3764" s="16">
        <v>37.619999999999997</v>
      </c>
      <c r="F3764" s="15">
        <f t="shared" si="162"/>
        <v>10.4417616</v>
      </c>
      <c r="G3764" s="17">
        <f t="shared" si="163"/>
        <v>2.9992000000000001E-2</v>
      </c>
    </row>
    <row r="3765" spans="5:7" x14ac:dyDescent="0.25">
      <c r="E3765" s="16">
        <v>37.630000000000003</v>
      </c>
      <c r="F3765" s="15">
        <f t="shared" si="162"/>
        <v>10.444258400000001</v>
      </c>
      <c r="G3765" s="17">
        <f t="shared" si="163"/>
        <v>2.9982999999999996E-2</v>
      </c>
    </row>
    <row r="3766" spans="5:7" x14ac:dyDescent="0.25">
      <c r="E3766" s="16">
        <v>37.64</v>
      </c>
      <c r="F3766" s="15">
        <f t="shared" si="162"/>
        <v>10.4467552</v>
      </c>
      <c r="G3766" s="17">
        <f t="shared" si="163"/>
        <v>2.9974000000000001E-2</v>
      </c>
    </row>
    <row r="3767" spans="5:7" x14ac:dyDescent="0.25">
      <c r="E3767" s="16">
        <v>37.65</v>
      </c>
      <c r="F3767" s="15">
        <f t="shared" si="162"/>
        <v>10.449252</v>
      </c>
      <c r="G3767" s="17">
        <f t="shared" si="163"/>
        <v>2.9965000000000002E-2</v>
      </c>
    </row>
    <row r="3768" spans="5:7" x14ac:dyDescent="0.25">
      <c r="E3768" s="16">
        <v>37.659999999999997</v>
      </c>
      <c r="F3768" s="15">
        <f t="shared" si="162"/>
        <v>10.451748799999999</v>
      </c>
      <c r="G3768" s="17">
        <f t="shared" si="163"/>
        <v>2.9956000000000003E-2</v>
      </c>
    </row>
    <row r="3769" spans="5:7" x14ac:dyDescent="0.25">
      <c r="E3769" s="16">
        <v>37.67</v>
      </c>
      <c r="F3769" s="15">
        <f t="shared" si="162"/>
        <v>10.4542456</v>
      </c>
      <c r="G3769" s="17">
        <f t="shared" si="163"/>
        <v>2.9946999999999998E-2</v>
      </c>
    </row>
    <row r="3770" spans="5:7" x14ac:dyDescent="0.25">
      <c r="E3770" s="16">
        <v>37.68</v>
      </c>
      <c r="F3770" s="15">
        <f t="shared" si="162"/>
        <v>10.4567424</v>
      </c>
      <c r="G3770" s="17">
        <f t="shared" si="163"/>
        <v>2.9937999999999999E-2</v>
      </c>
    </row>
    <row r="3771" spans="5:7" x14ac:dyDescent="0.25">
      <c r="E3771" s="16">
        <v>37.69</v>
      </c>
      <c r="F3771" s="15">
        <f t="shared" ref="F3771:F3834" si="164">B$39+(B$40-B$39)*(($E3771-$A$39)/($A$40-$A$39))</f>
        <v>10.459239199999999</v>
      </c>
      <c r="G3771" s="17">
        <f t="shared" ref="G3771:G3834" si="165">C$39+(C$40-C$39)*(($E3771-$A$39)/($A$40-$A$39))</f>
        <v>2.9929000000000001E-2</v>
      </c>
    </row>
    <row r="3772" spans="5:7" x14ac:dyDescent="0.25">
      <c r="E3772" s="16">
        <v>37.700000000000003</v>
      </c>
      <c r="F3772" s="15">
        <f t="shared" si="164"/>
        <v>10.461736</v>
      </c>
      <c r="G3772" s="17">
        <f t="shared" si="165"/>
        <v>2.9919999999999999E-2</v>
      </c>
    </row>
    <row r="3773" spans="5:7" x14ac:dyDescent="0.25">
      <c r="E3773" s="16">
        <v>37.71</v>
      </c>
      <c r="F3773" s="15">
        <f t="shared" si="164"/>
        <v>10.4642328</v>
      </c>
      <c r="G3773" s="17">
        <f t="shared" si="165"/>
        <v>2.9911E-2</v>
      </c>
    </row>
    <row r="3774" spans="5:7" x14ac:dyDescent="0.25">
      <c r="E3774" s="16">
        <v>37.72</v>
      </c>
      <c r="F3774" s="15">
        <f t="shared" si="164"/>
        <v>10.466729599999999</v>
      </c>
      <c r="G3774" s="17">
        <f t="shared" si="165"/>
        <v>2.9902000000000001E-2</v>
      </c>
    </row>
    <row r="3775" spans="5:7" x14ac:dyDescent="0.25">
      <c r="E3775" s="16">
        <v>37.729999999999997</v>
      </c>
      <c r="F3775" s="15">
        <f t="shared" si="164"/>
        <v>10.469226399999998</v>
      </c>
      <c r="G3775" s="17">
        <f t="shared" si="165"/>
        <v>2.9893000000000003E-2</v>
      </c>
    </row>
    <row r="3776" spans="5:7" x14ac:dyDescent="0.25">
      <c r="E3776" s="16">
        <v>37.74</v>
      </c>
      <c r="F3776" s="15">
        <f t="shared" si="164"/>
        <v>10.4717232</v>
      </c>
      <c r="G3776" s="17">
        <f t="shared" si="165"/>
        <v>2.9883999999999997E-2</v>
      </c>
    </row>
    <row r="3777" spans="5:7" x14ac:dyDescent="0.25">
      <c r="E3777" s="16">
        <v>37.75</v>
      </c>
      <c r="F3777" s="15">
        <f t="shared" si="164"/>
        <v>10.474219999999999</v>
      </c>
      <c r="G3777" s="17">
        <f t="shared" si="165"/>
        <v>2.9874999999999999E-2</v>
      </c>
    </row>
    <row r="3778" spans="5:7" x14ac:dyDescent="0.25">
      <c r="E3778" s="16">
        <v>37.76</v>
      </c>
      <c r="F3778" s="15">
        <f t="shared" si="164"/>
        <v>10.476716799999998</v>
      </c>
      <c r="G3778" s="17">
        <f t="shared" si="165"/>
        <v>2.9866000000000004E-2</v>
      </c>
    </row>
    <row r="3779" spans="5:7" x14ac:dyDescent="0.25">
      <c r="E3779" s="16">
        <v>37.770000000000003</v>
      </c>
      <c r="F3779" s="15">
        <f t="shared" si="164"/>
        <v>10.479213600000001</v>
      </c>
      <c r="G3779" s="17">
        <f t="shared" si="165"/>
        <v>2.9856999999999995E-2</v>
      </c>
    </row>
    <row r="3780" spans="5:7" x14ac:dyDescent="0.25">
      <c r="E3780" s="16">
        <v>37.78</v>
      </c>
      <c r="F3780" s="15">
        <f t="shared" si="164"/>
        <v>10.481710400000001</v>
      </c>
      <c r="G3780" s="17">
        <f t="shared" si="165"/>
        <v>2.9848E-2</v>
      </c>
    </row>
    <row r="3781" spans="5:7" x14ac:dyDescent="0.25">
      <c r="E3781" s="16">
        <v>37.79</v>
      </c>
      <c r="F3781" s="15">
        <f t="shared" si="164"/>
        <v>10.4842072</v>
      </c>
      <c r="G3781" s="17">
        <f t="shared" si="165"/>
        <v>2.9839000000000001E-2</v>
      </c>
    </row>
    <row r="3782" spans="5:7" x14ac:dyDescent="0.25">
      <c r="E3782" s="16">
        <v>37.799999999999997</v>
      </c>
      <c r="F3782" s="15">
        <f t="shared" si="164"/>
        <v>10.486704</v>
      </c>
      <c r="G3782" s="17">
        <f t="shared" si="165"/>
        <v>2.9830000000000002E-2</v>
      </c>
    </row>
    <row r="3783" spans="5:7" x14ac:dyDescent="0.25">
      <c r="E3783" s="16">
        <v>37.81</v>
      </c>
      <c r="F3783" s="15">
        <f t="shared" si="164"/>
        <v>10.489200800000001</v>
      </c>
      <c r="G3783" s="17">
        <f t="shared" si="165"/>
        <v>2.9820999999999997E-2</v>
      </c>
    </row>
    <row r="3784" spans="5:7" x14ac:dyDescent="0.25">
      <c r="E3784" s="16">
        <v>37.82</v>
      </c>
      <c r="F3784" s="15">
        <f t="shared" si="164"/>
        <v>10.4916976</v>
      </c>
      <c r="G3784" s="17">
        <f t="shared" si="165"/>
        <v>2.9811999999999998E-2</v>
      </c>
    </row>
    <row r="3785" spans="5:7" x14ac:dyDescent="0.25">
      <c r="E3785" s="16">
        <v>37.83</v>
      </c>
      <c r="F3785" s="15">
        <f t="shared" si="164"/>
        <v>10.4941944</v>
      </c>
      <c r="G3785" s="17">
        <f t="shared" si="165"/>
        <v>2.9803000000000003E-2</v>
      </c>
    </row>
    <row r="3786" spans="5:7" x14ac:dyDescent="0.25">
      <c r="E3786" s="16">
        <v>37.840000000000003</v>
      </c>
      <c r="F3786" s="15">
        <f t="shared" si="164"/>
        <v>10.496691200000001</v>
      </c>
      <c r="G3786" s="17">
        <f t="shared" si="165"/>
        <v>2.9793999999999998E-2</v>
      </c>
    </row>
    <row r="3787" spans="5:7" x14ac:dyDescent="0.25">
      <c r="E3787" s="16">
        <v>37.85</v>
      </c>
      <c r="F3787" s="15">
        <f t="shared" si="164"/>
        <v>10.499188</v>
      </c>
      <c r="G3787" s="17">
        <f t="shared" si="165"/>
        <v>2.9784999999999999E-2</v>
      </c>
    </row>
    <row r="3788" spans="5:7" x14ac:dyDescent="0.25">
      <c r="E3788" s="16">
        <v>37.86</v>
      </c>
      <c r="F3788" s="15">
        <f t="shared" si="164"/>
        <v>10.5016848</v>
      </c>
      <c r="G3788" s="17">
        <f t="shared" si="165"/>
        <v>2.9776E-2</v>
      </c>
    </row>
    <row r="3789" spans="5:7" x14ac:dyDescent="0.25">
      <c r="E3789" s="16">
        <v>37.869999999999997</v>
      </c>
      <c r="F3789" s="15">
        <f t="shared" si="164"/>
        <v>10.504181599999999</v>
      </c>
      <c r="G3789" s="17">
        <f t="shared" si="165"/>
        <v>2.9767000000000002E-2</v>
      </c>
    </row>
    <row r="3790" spans="5:7" x14ac:dyDescent="0.25">
      <c r="E3790" s="16">
        <v>37.880000000000003</v>
      </c>
      <c r="F3790" s="15">
        <f t="shared" si="164"/>
        <v>10.5066784</v>
      </c>
      <c r="G3790" s="17">
        <f t="shared" si="165"/>
        <v>2.9758E-2</v>
      </c>
    </row>
    <row r="3791" spans="5:7" x14ac:dyDescent="0.25">
      <c r="E3791" s="16">
        <v>37.89</v>
      </c>
      <c r="F3791" s="15">
        <f t="shared" si="164"/>
        <v>10.5091752</v>
      </c>
      <c r="G3791" s="17">
        <f t="shared" si="165"/>
        <v>2.9748999999999998E-2</v>
      </c>
    </row>
    <row r="3792" spans="5:7" x14ac:dyDescent="0.25">
      <c r="E3792" s="16">
        <v>37.9</v>
      </c>
      <c r="F3792" s="15">
        <f t="shared" si="164"/>
        <v>10.511671999999999</v>
      </c>
      <c r="G3792" s="17">
        <f t="shared" si="165"/>
        <v>2.9740000000000003E-2</v>
      </c>
    </row>
    <row r="3793" spans="5:7" x14ac:dyDescent="0.25">
      <c r="E3793" s="16">
        <v>37.909999999999997</v>
      </c>
      <c r="F3793" s="15">
        <f t="shared" si="164"/>
        <v>10.514168799999998</v>
      </c>
      <c r="G3793" s="17">
        <f t="shared" si="165"/>
        <v>2.9731E-2</v>
      </c>
    </row>
    <row r="3794" spans="5:7" x14ac:dyDescent="0.25">
      <c r="E3794" s="16">
        <v>37.92</v>
      </c>
      <c r="F3794" s="15">
        <f t="shared" si="164"/>
        <v>10.5166656</v>
      </c>
      <c r="G3794" s="17">
        <f t="shared" si="165"/>
        <v>2.9721999999999998E-2</v>
      </c>
    </row>
    <row r="3795" spans="5:7" x14ac:dyDescent="0.25">
      <c r="E3795" s="16">
        <v>37.93</v>
      </c>
      <c r="F3795" s="15">
        <f t="shared" si="164"/>
        <v>10.519162399999999</v>
      </c>
      <c r="G3795" s="17">
        <f t="shared" si="165"/>
        <v>2.9713E-2</v>
      </c>
    </row>
    <row r="3796" spans="5:7" x14ac:dyDescent="0.25">
      <c r="E3796" s="16">
        <v>37.94</v>
      </c>
      <c r="F3796" s="15">
        <f t="shared" si="164"/>
        <v>10.521659199999998</v>
      </c>
      <c r="G3796" s="17">
        <f t="shared" si="165"/>
        <v>2.9704000000000001E-2</v>
      </c>
    </row>
    <row r="3797" spans="5:7" x14ac:dyDescent="0.25">
      <c r="E3797" s="16">
        <v>37.950000000000003</v>
      </c>
      <c r="F3797" s="15">
        <f t="shared" si="164"/>
        <v>10.524156</v>
      </c>
      <c r="G3797" s="17">
        <f t="shared" si="165"/>
        <v>2.9694999999999999E-2</v>
      </c>
    </row>
    <row r="3798" spans="5:7" x14ac:dyDescent="0.25">
      <c r="E3798" s="16">
        <v>37.96</v>
      </c>
      <c r="F3798" s="15">
        <f t="shared" si="164"/>
        <v>10.526652799999999</v>
      </c>
      <c r="G3798" s="17">
        <f t="shared" si="165"/>
        <v>2.9686000000000001E-2</v>
      </c>
    </row>
    <row r="3799" spans="5:7" x14ac:dyDescent="0.25">
      <c r="E3799" s="16">
        <v>37.97</v>
      </c>
      <c r="F3799" s="15">
        <f t="shared" si="164"/>
        <v>10.5291496</v>
      </c>
      <c r="G3799" s="17">
        <f t="shared" si="165"/>
        <v>2.9677000000000002E-2</v>
      </c>
    </row>
    <row r="3800" spans="5:7" x14ac:dyDescent="0.25">
      <c r="E3800" s="16">
        <v>37.979999999999997</v>
      </c>
      <c r="F3800" s="15">
        <f t="shared" si="164"/>
        <v>10.5316464</v>
      </c>
      <c r="G3800" s="17">
        <f t="shared" si="165"/>
        <v>2.9668000000000003E-2</v>
      </c>
    </row>
    <row r="3801" spans="5:7" x14ac:dyDescent="0.25">
      <c r="E3801" s="16">
        <v>37.99</v>
      </c>
      <c r="F3801" s="15">
        <f t="shared" si="164"/>
        <v>10.534143199999999</v>
      </c>
      <c r="G3801" s="17">
        <f t="shared" si="165"/>
        <v>2.9658999999999998E-2</v>
      </c>
    </row>
    <row r="3802" spans="5:7" x14ac:dyDescent="0.25">
      <c r="E3802" s="16">
        <v>38</v>
      </c>
      <c r="F3802" s="15">
        <f t="shared" si="164"/>
        <v>10.53664</v>
      </c>
      <c r="G3802" s="17">
        <f t="shared" si="165"/>
        <v>2.9649999999999999E-2</v>
      </c>
    </row>
    <row r="3803" spans="5:7" x14ac:dyDescent="0.25">
      <c r="E3803" s="16">
        <v>38.01</v>
      </c>
      <c r="F3803" s="15">
        <f t="shared" si="164"/>
        <v>10.5391368</v>
      </c>
      <c r="G3803" s="17">
        <f t="shared" si="165"/>
        <v>2.9641000000000001E-2</v>
      </c>
    </row>
    <row r="3804" spans="5:7" x14ac:dyDescent="0.25">
      <c r="E3804" s="16">
        <v>38.020000000000003</v>
      </c>
      <c r="F3804" s="15">
        <f t="shared" si="164"/>
        <v>10.541633600000001</v>
      </c>
      <c r="G3804" s="17">
        <f t="shared" si="165"/>
        <v>2.9631999999999999E-2</v>
      </c>
    </row>
    <row r="3805" spans="5:7" x14ac:dyDescent="0.25">
      <c r="E3805" s="16">
        <v>38.03</v>
      </c>
      <c r="F3805" s="15">
        <f t="shared" si="164"/>
        <v>10.5441304</v>
      </c>
      <c r="G3805" s="17">
        <f t="shared" si="165"/>
        <v>2.9622999999999997E-2</v>
      </c>
    </row>
    <row r="3806" spans="5:7" x14ac:dyDescent="0.25">
      <c r="E3806" s="16">
        <v>38.04</v>
      </c>
      <c r="F3806" s="15">
        <f t="shared" si="164"/>
        <v>10.5466272</v>
      </c>
      <c r="G3806" s="17">
        <f t="shared" si="165"/>
        <v>2.9614000000000001E-2</v>
      </c>
    </row>
    <row r="3807" spans="5:7" x14ac:dyDescent="0.25">
      <c r="E3807" s="16">
        <v>38.049999999999997</v>
      </c>
      <c r="F3807" s="15">
        <f t="shared" si="164"/>
        <v>10.549123999999999</v>
      </c>
      <c r="G3807" s="17">
        <f t="shared" si="165"/>
        <v>2.9605000000000003E-2</v>
      </c>
    </row>
    <row r="3808" spans="5:7" x14ac:dyDescent="0.25">
      <c r="E3808" s="16">
        <v>38.06</v>
      </c>
      <c r="F3808" s="15">
        <f t="shared" si="164"/>
        <v>10.5516208</v>
      </c>
      <c r="G3808" s="17">
        <f t="shared" si="165"/>
        <v>2.9595999999999997E-2</v>
      </c>
    </row>
    <row r="3809" spans="5:7" x14ac:dyDescent="0.25">
      <c r="E3809" s="16">
        <v>38.07</v>
      </c>
      <c r="F3809" s="15">
        <f t="shared" si="164"/>
        <v>10.5541176</v>
      </c>
      <c r="G3809" s="17">
        <f t="shared" si="165"/>
        <v>2.9586999999999999E-2</v>
      </c>
    </row>
    <row r="3810" spans="5:7" x14ac:dyDescent="0.25">
      <c r="E3810" s="16">
        <v>38.08</v>
      </c>
      <c r="F3810" s="15">
        <f t="shared" si="164"/>
        <v>10.556614399999999</v>
      </c>
      <c r="G3810" s="17">
        <f t="shared" si="165"/>
        <v>2.9578E-2</v>
      </c>
    </row>
    <row r="3811" spans="5:7" x14ac:dyDescent="0.25">
      <c r="E3811" s="16">
        <v>38.090000000000003</v>
      </c>
      <c r="F3811" s="15">
        <f t="shared" si="164"/>
        <v>10.5591112</v>
      </c>
      <c r="G3811" s="17">
        <f t="shared" si="165"/>
        <v>2.9568999999999998E-2</v>
      </c>
    </row>
    <row r="3812" spans="5:7" x14ac:dyDescent="0.25">
      <c r="E3812" s="16">
        <v>38.1</v>
      </c>
      <c r="F3812" s="15">
        <f t="shared" si="164"/>
        <v>10.561608</v>
      </c>
      <c r="G3812" s="17">
        <f t="shared" si="165"/>
        <v>2.9559999999999999E-2</v>
      </c>
    </row>
    <row r="3813" spans="5:7" x14ac:dyDescent="0.25">
      <c r="E3813" s="16">
        <v>38.11</v>
      </c>
      <c r="F3813" s="15">
        <f t="shared" si="164"/>
        <v>10.564104799999999</v>
      </c>
      <c r="G3813" s="17">
        <f t="shared" si="165"/>
        <v>2.9551000000000001E-2</v>
      </c>
    </row>
    <row r="3814" spans="5:7" x14ac:dyDescent="0.25">
      <c r="E3814" s="16">
        <v>38.119999999999997</v>
      </c>
      <c r="F3814" s="15">
        <f t="shared" si="164"/>
        <v>10.566601599999998</v>
      </c>
      <c r="G3814" s="17">
        <f t="shared" si="165"/>
        <v>2.9542000000000002E-2</v>
      </c>
    </row>
    <row r="3815" spans="5:7" x14ac:dyDescent="0.25">
      <c r="E3815" s="16">
        <v>38.130000000000003</v>
      </c>
      <c r="F3815" s="15">
        <f t="shared" si="164"/>
        <v>10.5690984</v>
      </c>
      <c r="G3815" s="17">
        <f t="shared" si="165"/>
        <v>2.9532999999999997E-2</v>
      </c>
    </row>
    <row r="3816" spans="5:7" x14ac:dyDescent="0.25">
      <c r="E3816" s="16">
        <v>38.14</v>
      </c>
      <c r="F3816" s="15">
        <f t="shared" si="164"/>
        <v>10.571595199999999</v>
      </c>
      <c r="G3816" s="17">
        <f t="shared" si="165"/>
        <v>2.9523999999999998E-2</v>
      </c>
    </row>
    <row r="3817" spans="5:7" x14ac:dyDescent="0.25">
      <c r="E3817" s="16">
        <v>38.15</v>
      </c>
      <c r="F3817" s="15">
        <f t="shared" si="164"/>
        <v>10.574091999999998</v>
      </c>
      <c r="G3817" s="17">
        <f t="shared" si="165"/>
        <v>2.9515E-2</v>
      </c>
    </row>
    <row r="3818" spans="5:7" x14ac:dyDescent="0.25">
      <c r="E3818" s="16">
        <v>38.159999999999997</v>
      </c>
      <c r="F3818" s="15">
        <f t="shared" si="164"/>
        <v>10.576588799999998</v>
      </c>
      <c r="G3818" s="17">
        <f t="shared" si="165"/>
        <v>2.9506000000000004E-2</v>
      </c>
    </row>
    <row r="3819" spans="5:7" x14ac:dyDescent="0.25">
      <c r="E3819" s="16">
        <v>38.17</v>
      </c>
      <c r="F3819" s="15">
        <f t="shared" si="164"/>
        <v>10.579085599999999</v>
      </c>
      <c r="G3819" s="17">
        <f t="shared" si="165"/>
        <v>2.9496999999999999E-2</v>
      </c>
    </row>
    <row r="3820" spans="5:7" x14ac:dyDescent="0.25">
      <c r="E3820" s="16">
        <v>38.18</v>
      </c>
      <c r="F3820" s="15">
        <f t="shared" si="164"/>
        <v>10.581582399999999</v>
      </c>
      <c r="G3820" s="17">
        <f t="shared" si="165"/>
        <v>2.9488E-2</v>
      </c>
    </row>
    <row r="3821" spans="5:7" x14ac:dyDescent="0.25">
      <c r="E3821" s="16">
        <v>38.19</v>
      </c>
      <c r="F3821" s="15">
        <f t="shared" si="164"/>
        <v>10.584079199999998</v>
      </c>
      <c r="G3821" s="17">
        <f t="shared" si="165"/>
        <v>2.9479000000000002E-2</v>
      </c>
    </row>
    <row r="3822" spans="5:7" x14ac:dyDescent="0.25">
      <c r="E3822" s="16">
        <v>38.200000000000003</v>
      </c>
      <c r="F3822" s="15">
        <f t="shared" si="164"/>
        <v>10.586576000000001</v>
      </c>
      <c r="G3822" s="17">
        <f t="shared" si="165"/>
        <v>2.9469999999999996E-2</v>
      </c>
    </row>
    <row r="3823" spans="5:7" x14ac:dyDescent="0.25">
      <c r="E3823" s="16">
        <v>38.21</v>
      </c>
      <c r="F3823" s="15">
        <f t="shared" si="164"/>
        <v>10.5890728</v>
      </c>
      <c r="G3823" s="17">
        <f t="shared" si="165"/>
        <v>2.9461000000000001E-2</v>
      </c>
    </row>
    <row r="3824" spans="5:7" x14ac:dyDescent="0.25">
      <c r="E3824" s="16">
        <v>38.22</v>
      </c>
      <c r="F3824" s="15">
        <f t="shared" si="164"/>
        <v>10.5915696</v>
      </c>
      <c r="G3824" s="17">
        <f t="shared" si="165"/>
        <v>2.9452000000000002E-2</v>
      </c>
    </row>
    <row r="3825" spans="5:7" x14ac:dyDescent="0.25">
      <c r="E3825" s="16">
        <v>38.229999999999997</v>
      </c>
      <c r="F3825" s="15">
        <f t="shared" si="164"/>
        <v>10.594066399999999</v>
      </c>
      <c r="G3825" s="17">
        <f t="shared" si="165"/>
        <v>2.9443000000000004E-2</v>
      </c>
    </row>
    <row r="3826" spans="5:7" x14ac:dyDescent="0.25">
      <c r="E3826" s="16">
        <v>38.24</v>
      </c>
      <c r="F3826" s="15">
        <f t="shared" si="164"/>
        <v>10.5965632</v>
      </c>
      <c r="G3826" s="17">
        <f t="shared" si="165"/>
        <v>2.9433999999999998E-2</v>
      </c>
    </row>
    <row r="3827" spans="5:7" x14ac:dyDescent="0.25">
      <c r="E3827" s="16">
        <v>38.25</v>
      </c>
      <c r="F3827" s="15">
        <f t="shared" si="164"/>
        <v>10.59906</v>
      </c>
      <c r="G3827" s="17">
        <f t="shared" si="165"/>
        <v>2.9425E-2</v>
      </c>
    </row>
    <row r="3828" spans="5:7" x14ac:dyDescent="0.25">
      <c r="E3828" s="16">
        <v>38.26</v>
      </c>
      <c r="F3828" s="15">
        <f t="shared" si="164"/>
        <v>10.601556799999999</v>
      </c>
      <c r="G3828" s="17">
        <f t="shared" si="165"/>
        <v>2.9416000000000001E-2</v>
      </c>
    </row>
    <row r="3829" spans="5:7" x14ac:dyDescent="0.25">
      <c r="E3829" s="16">
        <v>38.270000000000003</v>
      </c>
      <c r="F3829" s="15">
        <f t="shared" si="164"/>
        <v>10.6040536</v>
      </c>
      <c r="G3829" s="17">
        <f t="shared" si="165"/>
        <v>2.9406999999999996E-2</v>
      </c>
    </row>
    <row r="3830" spans="5:7" x14ac:dyDescent="0.25">
      <c r="E3830" s="16">
        <v>38.28</v>
      </c>
      <c r="F3830" s="15">
        <f t="shared" si="164"/>
        <v>10.6065504</v>
      </c>
      <c r="G3830" s="17">
        <f t="shared" si="165"/>
        <v>2.9398000000000001E-2</v>
      </c>
    </row>
    <row r="3831" spans="5:7" x14ac:dyDescent="0.25">
      <c r="E3831" s="16">
        <v>38.29</v>
      </c>
      <c r="F3831" s="15">
        <f t="shared" si="164"/>
        <v>10.609047199999999</v>
      </c>
      <c r="G3831" s="17">
        <f t="shared" si="165"/>
        <v>2.9388999999999998E-2</v>
      </c>
    </row>
    <row r="3832" spans="5:7" x14ac:dyDescent="0.25">
      <c r="E3832" s="16">
        <v>38.299999999999997</v>
      </c>
      <c r="F3832" s="15">
        <f t="shared" si="164"/>
        <v>10.611543999999999</v>
      </c>
      <c r="G3832" s="17">
        <f t="shared" si="165"/>
        <v>2.9380000000000003E-2</v>
      </c>
    </row>
    <row r="3833" spans="5:7" x14ac:dyDescent="0.25">
      <c r="E3833" s="16">
        <v>38.31</v>
      </c>
      <c r="F3833" s="15">
        <f t="shared" si="164"/>
        <v>10.6140408</v>
      </c>
      <c r="G3833" s="17">
        <f t="shared" si="165"/>
        <v>2.9370999999999998E-2</v>
      </c>
    </row>
    <row r="3834" spans="5:7" x14ac:dyDescent="0.25">
      <c r="E3834" s="16">
        <v>38.32</v>
      </c>
      <c r="F3834" s="15">
        <f t="shared" si="164"/>
        <v>10.616537599999999</v>
      </c>
      <c r="G3834" s="17">
        <f t="shared" si="165"/>
        <v>2.9361999999999999E-2</v>
      </c>
    </row>
    <row r="3835" spans="5:7" x14ac:dyDescent="0.25">
      <c r="E3835" s="16">
        <v>38.33</v>
      </c>
      <c r="F3835" s="15">
        <f t="shared" ref="F3835:F3898" si="166">B$39+(B$40-B$39)*(($E3835-$A$39)/($A$40-$A$39))</f>
        <v>10.619034399999999</v>
      </c>
      <c r="G3835" s="17">
        <f t="shared" ref="G3835:G3898" si="167">C$39+(C$40-C$39)*(($E3835-$A$39)/($A$40-$A$39))</f>
        <v>2.9353000000000001E-2</v>
      </c>
    </row>
    <row r="3836" spans="5:7" x14ac:dyDescent="0.25">
      <c r="E3836" s="16">
        <v>38.340000000000003</v>
      </c>
      <c r="F3836" s="15">
        <f t="shared" si="166"/>
        <v>10.6215312</v>
      </c>
      <c r="G3836" s="17">
        <f t="shared" si="167"/>
        <v>2.9343999999999999E-2</v>
      </c>
    </row>
    <row r="3837" spans="5:7" x14ac:dyDescent="0.25">
      <c r="E3837" s="16">
        <v>38.35</v>
      </c>
      <c r="F3837" s="15">
        <f t="shared" si="166"/>
        <v>10.624027999999999</v>
      </c>
      <c r="G3837" s="17">
        <f t="shared" si="167"/>
        <v>2.9335E-2</v>
      </c>
    </row>
    <row r="3838" spans="5:7" x14ac:dyDescent="0.25">
      <c r="E3838" s="16">
        <v>38.36</v>
      </c>
      <c r="F3838" s="15">
        <f t="shared" si="166"/>
        <v>10.626524799999999</v>
      </c>
      <c r="G3838" s="17">
        <f t="shared" si="167"/>
        <v>2.9326000000000001E-2</v>
      </c>
    </row>
    <row r="3839" spans="5:7" x14ac:dyDescent="0.25">
      <c r="E3839" s="16">
        <v>38.369999999999997</v>
      </c>
      <c r="F3839" s="15">
        <f t="shared" si="166"/>
        <v>10.629021599999998</v>
      </c>
      <c r="G3839" s="17">
        <f t="shared" si="167"/>
        <v>2.9317000000000003E-2</v>
      </c>
    </row>
    <row r="3840" spans="5:7" x14ac:dyDescent="0.25">
      <c r="E3840" s="16">
        <v>38.380000000000003</v>
      </c>
      <c r="F3840" s="15">
        <f t="shared" si="166"/>
        <v>10.631518400000001</v>
      </c>
      <c r="G3840" s="17">
        <f t="shared" si="167"/>
        <v>2.9307999999999997E-2</v>
      </c>
    </row>
    <row r="3841" spans="5:7" x14ac:dyDescent="0.25">
      <c r="E3841" s="16">
        <v>38.39</v>
      </c>
      <c r="F3841" s="15">
        <f t="shared" si="166"/>
        <v>10.6340152</v>
      </c>
      <c r="G3841" s="17">
        <f t="shared" si="167"/>
        <v>2.9298999999999999E-2</v>
      </c>
    </row>
    <row r="3842" spans="5:7" x14ac:dyDescent="0.25">
      <c r="E3842" s="16">
        <v>38.4</v>
      </c>
      <c r="F3842" s="15">
        <f t="shared" si="166"/>
        <v>10.636512</v>
      </c>
      <c r="G3842" s="17">
        <f t="shared" si="167"/>
        <v>2.929E-2</v>
      </c>
    </row>
    <row r="3843" spans="5:7" x14ac:dyDescent="0.25">
      <c r="E3843" s="16">
        <v>38.409999999999997</v>
      </c>
      <c r="F3843" s="15">
        <f t="shared" si="166"/>
        <v>10.639008799999999</v>
      </c>
      <c r="G3843" s="17">
        <f t="shared" si="167"/>
        <v>2.9281000000000001E-2</v>
      </c>
    </row>
    <row r="3844" spans="5:7" x14ac:dyDescent="0.25">
      <c r="E3844" s="16">
        <v>38.42</v>
      </c>
      <c r="F3844" s="15">
        <f t="shared" si="166"/>
        <v>10.6415056</v>
      </c>
      <c r="G3844" s="17">
        <f t="shared" si="167"/>
        <v>2.9271999999999999E-2</v>
      </c>
    </row>
    <row r="3845" spans="5:7" x14ac:dyDescent="0.25">
      <c r="E3845" s="16">
        <v>38.43</v>
      </c>
      <c r="F3845" s="15">
        <f t="shared" si="166"/>
        <v>10.6440024</v>
      </c>
      <c r="G3845" s="17">
        <f t="shared" si="167"/>
        <v>2.9263000000000001E-2</v>
      </c>
    </row>
    <row r="3846" spans="5:7" x14ac:dyDescent="0.25">
      <c r="E3846" s="16">
        <v>38.44</v>
      </c>
      <c r="F3846" s="15">
        <f t="shared" si="166"/>
        <v>10.646499199999999</v>
      </c>
      <c r="G3846" s="17">
        <f t="shared" si="167"/>
        <v>2.9254000000000002E-2</v>
      </c>
    </row>
    <row r="3847" spans="5:7" x14ac:dyDescent="0.25">
      <c r="E3847" s="16">
        <v>38.450000000000003</v>
      </c>
      <c r="F3847" s="15">
        <f t="shared" si="166"/>
        <v>10.648996</v>
      </c>
      <c r="G3847" s="17">
        <f t="shared" si="167"/>
        <v>2.9244999999999997E-2</v>
      </c>
    </row>
    <row r="3848" spans="5:7" x14ac:dyDescent="0.25">
      <c r="E3848" s="16">
        <v>38.46</v>
      </c>
      <c r="F3848" s="15">
        <f t="shared" si="166"/>
        <v>10.6514928</v>
      </c>
      <c r="G3848" s="17">
        <f t="shared" si="167"/>
        <v>2.9235999999999998E-2</v>
      </c>
    </row>
    <row r="3849" spans="5:7" x14ac:dyDescent="0.25">
      <c r="E3849" s="16">
        <v>38.47</v>
      </c>
      <c r="F3849" s="15">
        <f t="shared" si="166"/>
        <v>10.653989599999999</v>
      </c>
      <c r="G3849" s="17">
        <f t="shared" si="167"/>
        <v>2.9227000000000003E-2</v>
      </c>
    </row>
    <row r="3850" spans="5:7" x14ac:dyDescent="0.25">
      <c r="E3850" s="16">
        <v>38.479999999999997</v>
      </c>
      <c r="F3850" s="15">
        <f t="shared" si="166"/>
        <v>10.656486399999999</v>
      </c>
      <c r="G3850" s="17">
        <f t="shared" si="167"/>
        <v>2.9218000000000004E-2</v>
      </c>
    </row>
    <row r="3851" spans="5:7" x14ac:dyDescent="0.25">
      <c r="E3851" s="16">
        <v>38.49</v>
      </c>
      <c r="F3851" s="15">
        <f t="shared" si="166"/>
        <v>10.6589832</v>
      </c>
      <c r="G3851" s="17">
        <f t="shared" si="167"/>
        <v>2.9208999999999999E-2</v>
      </c>
    </row>
    <row r="3852" spans="5:7" x14ac:dyDescent="0.25">
      <c r="E3852" s="16">
        <v>38.5</v>
      </c>
      <c r="F3852" s="15">
        <f t="shared" si="166"/>
        <v>10.661479999999999</v>
      </c>
      <c r="G3852" s="17">
        <f t="shared" si="167"/>
        <v>2.92E-2</v>
      </c>
    </row>
    <row r="3853" spans="5:7" x14ac:dyDescent="0.25">
      <c r="E3853" s="16">
        <v>38.51</v>
      </c>
      <c r="F3853" s="15">
        <f t="shared" si="166"/>
        <v>10.663976799999999</v>
      </c>
      <c r="G3853" s="17">
        <f t="shared" si="167"/>
        <v>2.9191000000000002E-2</v>
      </c>
    </row>
    <row r="3854" spans="5:7" x14ac:dyDescent="0.25">
      <c r="E3854" s="16">
        <v>38.520000000000003</v>
      </c>
      <c r="F3854" s="15">
        <f t="shared" si="166"/>
        <v>10.6664736</v>
      </c>
      <c r="G3854" s="17">
        <f t="shared" si="167"/>
        <v>2.9181999999999996E-2</v>
      </c>
    </row>
    <row r="3855" spans="5:7" x14ac:dyDescent="0.25">
      <c r="E3855" s="16">
        <v>38.53</v>
      </c>
      <c r="F3855" s="15">
        <f t="shared" si="166"/>
        <v>10.668970399999999</v>
      </c>
      <c r="G3855" s="17">
        <f t="shared" si="167"/>
        <v>2.9172999999999998E-2</v>
      </c>
    </row>
    <row r="3856" spans="5:7" x14ac:dyDescent="0.25">
      <c r="E3856" s="16">
        <v>38.54</v>
      </c>
      <c r="F3856" s="15">
        <f t="shared" si="166"/>
        <v>10.671467199999999</v>
      </c>
      <c r="G3856" s="17">
        <f t="shared" si="167"/>
        <v>2.9164000000000002E-2</v>
      </c>
    </row>
    <row r="3857" spans="5:7" x14ac:dyDescent="0.25">
      <c r="E3857" s="16">
        <v>38.549999999999997</v>
      </c>
      <c r="F3857" s="15">
        <f t="shared" si="166"/>
        <v>10.673963999999998</v>
      </c>
      <c r="G3857" s="17">
        <f t="shared" si="167"/>
        <v>2.9155E-2</v>
      </c>
    </row>
    <row r="3858" spans="5:7" x14ac:dyDescent="0.25">
      <c r="E3858" s="16">
        <v>38.56</v>
      </c>
      <c r="F3858" s="15">
        <f t="shared" si="166"/>
        <v>10.676460800000001</v>
      </c>
      <c r="G3858" s="17">
        <f t="shared" si="167"/>
        <v>2.9145999999999998E-2</v>
      </c>
    </row>
    <row r="3859" spans="5:7" x14ac:dyDescent="0.25">
      <c r="E3859" s="16">
        <v>38.57</v>
      </c>
      <c r="F3859" s="15">
        <f t="shared" si="166"/>
        <v>10.6789576</v>
      </c>
      <c r="G3859" s="17">
        <f t="shared" si="167"/>
        <v>2.9137E-2</v>
      </c>
    </row>
    <row r="3860" spans="5:7" x14ac:dyDescent="0.25">
      <c r="E3860" s="16">
        <v>38.58</v>
      </c>
      <c r="F3860" s="15">
        <f t="shared" si="166"/>
        <v>10.6814544</v>
      </c>
      <c r="G3860" s="17">
        <f t="shared" si="167"/>
        <v>2.9128000000000001E-2</v>
      </c>
    </row>
    <row r="3861" spans="5:7" x14ac:dyDescent="0.25">
      <c r="E3861" s="16">
        <v>38.590000000000003</v>
      </c>
      <c r="F3861" s="15">
        <f t="shared" si="166"/>
        <v>10.683951200000001</v>
      </c>
      <c r="G3861" s="17">
        <f t="shared" si="167"/>
        <v>2.9118999999999999E-2</v>
      </c>
    </row>
    <row r="3862" spans="5:7" x14ac:dyDescent="0.25">
      <c r="E3862" s="16">
        <v>38.6</v>
      </c>
      <c r="F3862" s="15">
        <f t="shared" si="166"/>
        <v>10.686448</v>
      </c>
      <c r="G3862" s="17">
        <f t="shared" si="167"/>
        <v>2.9109999999999997E-2</v>
      </c>
    </row>
    <row r="3863" spans="5:7" x14ac:dyDescent="0.25">
      <c r="E3863" s="16">
        <v>38.61</v>
      </c>
      <c r="F3863" s="15">
        <f t="shared" si="166"/>
        <v>10.6889448</v>
      </c>
      <c r="G3863" s="17">
        <f t="shared" si="167"/>
        <v>2.9101000000000002E-2</v>
      </c>
    </row>
    <row r="3864" spans="5:7" x14ac:dyDescent="0.25">
      <c r="E3864" s="16">
        <v>38.619999999999997</v>
      </c>
      <c r="F3864" s="15">
        <f t="shared" si="166"/>
        <v>10.691441599999999</v>
      </c>
      <c r="G3864" s="17">
        <f t="shared" si="167"/>
        <v>2.9092000000000003E-2</v>
      </c>
    </row>
    <row r="3865" spans="5:7" x14ac:dyDescent="0.25">
      <c r="E3865" s="16">
        <v>38.630000000000003</v>
      </c>
      <c r="F3865" s="15">
        <f t="shared" si="166"/>
        <v>10.6939384</v>
      </c>
      <c r="G3865" s="17">
        <f t="shared" si="167"/>
        <v>2.9082999999999998E-2</v>
      </c>
    </row>
    <row r="3866" spans="5:7" x14ac:dyDescent="0.25">
      <c r="E3866" s="16">
        <v>38.64</v>
      </c>
      <c r="F3866" s="15">
        <f t="shared" si="166"/>
        <v>10.6964352</v>
      </c>
      <c r="G3866" s="17">
        <f t="shared" si="167"/>
        <v>2.9073999999999999E-2</v>
      </c>
    </row>
    <row r="3867" spans="5:7" x14ac:dyDescent="0.25">
      <c r="E3867" s="16">
        <v>38.65</v>
      </c>
      <c r="F3867" s="15">
        <f t="shared" si="166"/>
        <v>10.698931999999999</v>
      </c>
      <c r="G3867" s="17">
        <f t="shared" si="167"/>
        <v>2.9065000000000001E-2</v>
      </c>
    </row>
    <row r="3868" spans="5:7" x14ac:dyDescent="0.25">
      <c r="E3868" s="16">
        <v>38.659999999999997</v>
      </c>
      <c r="F3868" s="15">
        <f t="shared" si="166"/>
        <v>10.701428799999999</v>
      </c>
      <c r="G3868" s="17">
        <f t="shared" si="167"/>
        <v>2.9056000000000002E-2</v>
      </c>
    </row>
    <row r="3869" spans="5:7" x14ac:dyDescent="0.25">
      <c r="E3869" s="16">
        <v>38.67</v>
      </c>
      <c r="F3869" s="15">
        <f t="shared" si="166"/>
        <v>10.7039256</v>
      </c>
      <c r="G3869" s="17">
        <f t="shared" si="167"/>
        <v>2.9046999999999996E-2</v>
      </c>
    </row>
    <row r="3870" spans="5:7" x14ac:dyDescent="0.25">
      <c r="E3870" s="16">
        <v>38.68</v>
      </c>
      <c r="F3870" s="15">
        <f t="shared" si="166"/>
        <v>10.706422399999999</v>
      </c>
      <c r="G3870" s="17">
        <f t="shared" si="167"/>
        <v>2.9038000000000001E-2</v>
      </c>
    </row>
    <row r="3871" spans="5:7" x14ac:dyDescent="0.25">
      <c r="E3871" s="16">
        <v>38.69</v>
      </c>
      <c r="F3871" s="15">
        <f t="shared" si="166"/>
        <v>10.708919199999999</v>
      </c>
      <c r="G3871" s="17">
        <f t="shared" si="167"/>
        <v>2.9029000000000003E-2</v>
      </c>
    </row>
    <row r="3872" spans="5:7" x14ac:dyDescent="0.25">
      <c r="E3872" s="16">
        <v>38.700000000000003</v>
      </c>
      <c r="F3872" s="15">
        <f t="shared" si="166"/>
        <v>10.711416</v>
      </c>
      <c r="G3872" s="17">
        <f t="shared" si="167"/>
        <v>2.9019999999999997E-2</v>
      </c>
    </row>
    <row r="3873" spans="5:7" x14ac:dyDescent="0.25">
      <c r="E3873" s="16">
        <v>38.71</v>
      </c>
      <c r="F3873" s="15">
        <f t="shared" si="166"/>
        <v>10.713912799999999</v>
      </c>
      <c r="G3873" s="17">
        <f t="shared" si="167"/>
        <v>2.9010999999999999E-2</v>
      </c>
    </row>
    <row r="3874" spans="5:7" x14ac:dyDescent="0.25">
      <c r="E3874" s="16">
        <v>38.72</v>
      </c>
      <c r="F3874" s="15">
        <f t="shared" si="166"/>
        <v>10.716409599999999</v>
      </c>
      <c r="G3874" s="17">
        <f t="shared" si="167"/>
        <v>2.9002E-2</v>
      </c>
    </row>
    <row r="3875" spans="5:7" x14ac:dyDescent="0.25">
      <c r="E3875" s="16">
        <v>38.729999999999997</v>
      </c>
      <c r="F3875" s="15">
        <f t="shared" si="166"/>
        <v>10.718906399999998</v>
      </c>
      <c r="G3875" s="17">
        <f t="shared" si="167"/>
        <v>2.8993000000000005E-2</v>
      </c>
    </row>
    <row r="3876" spans="5:7" x14ac:dyDescent="0.25">
      <c r="E3876" s="16">
        <v>38.74</v>
      </c>
      <c r="F3876" s="15">
        <f t="shared" si="166"/>
        <v>10.721403200000001</v>
      </c>
      <c r="G3876" s="17">
        <f t="shared" si="167"/>
        <v>2.8983999999999996E-2</v>
      </c>
    </row>
    <row r="3877" spans="5:7" x14ac:dyDescent="0.25">
      <c r="E3877" s="16">
        <v>38.75</v>
      </c>
      <c r="F3877" s="15">
        <f t="shared" si="166"/>
        <v>10.7239</v>
      </c>
      <c r="G3877" s="17">
        <f t="shared" si="167"/>
        <v>2.8975000000000001E-2</v>
      </c>
    </row>
    <row r="3878" spans="5:7" x14ac:dyDescent="0.25">
      <c r="E3878" s="16">
        <v>38.76</v>
      </c>
      <c r="F3878" s="15">
        <f t="shared" si="166"/>
        <v>10.7263968</v>
      </c>
      <c r="G3878" s="17">
        <f t="shared" si="167"/>
        <v>2.8966000000000002E-2</v>
      </c>
    </row>
    <row r="3879" spans="5:7" x14ac:dyDescent="0.25">
      <c r="E3879" s="16">
        <v>38.770000000000003</v>
      </c>
      <c r="F3879" s="15">
        <f t="shared" si="166"/>
        <v>10.728893600000001</v>
      </c>
      <c r="G3879" s="17">
        <f t="shared" si="167"/>
        <v>2.8956999999999997E-2</v>
      </c>
    </row>
    <row r="3880" spans="5:7" x14ac:dyDescent="0.25">
      <c r="E3880" s="16">
        <v>38.78</v>
      </c>
      <c r="F3880" s="15">
        <f t="shared" si="166"/>
        <v>10.7313904</v>
      </c>
      <c r="G3880" s="17">
        <f t="shared" si="167"/>
        <v>2.8947999999999998E-2</v>
      </c>
    </row>
    <row r="3881" spans="5:7" x14ac:dyDescent="0.25">
      <c r="E3881" s="16">
        <v>38.79</v>
      </c>
      <c r="F3881" s="15">
        <f t="shared" si="166"/>
        <v>10.7338872</v>
      </c>
      <c r="G3881" s="17">
        <f t="shared" si="167"/>
        <v>2.8938999999999999E-2</v>
      </c>
    </row>
    <row r="3882" spans="5:7" x14ac:dyDescent="0.25">
      <c r="E3882" s="16">
        <v>38.799999999999997</v>
      </c>
      <c r="F3882" s="15">
        <f t="shared" si="166"/>
        <v>10.736383999999999</v>
      </c>
      <c r="G3882" s="17">
        <f t="shared" si="167"/>
        <v>2.8930000000000004E-2</v>
      </c>
    </row>
    <row r="3883" spans="5:7" x14ac:dyDescent="0.25">
      <c r="E3883" s="16">
        <v>38.81</v>
      </c>
      <c r="F3883" s="15">
        <f t="shared" si="166"/>
        <v>10.7388808</v>
      </c>
      <c r="G3883" s="17">
        <f t="shared" si="167"/>
        <v>2.8920999999999995E-2</v>
      </c>
    </row>
    <row r="3884" spans="5:7" x14ac:dyDescent="0.25">
      <c r="E3884" s="16">
        <v>38.82</v>
      </c>
      <c r="F3884" s="15">
        <f t="shared" si="166"/>
        <v>10.7413776</v>
      </c>
      <c r="G3884" s="17">
        <f t="shared" si="167"/>
        <v>2.8912E-2</v>
      </c>
    </row>
    <row r="3885" spans="5:7" x14ac:dyDescent="0.25">
      <c r="E3885" s="16">
        <v>38.83</v>
      </c>
      <c r="F3885" s="15">
        <f t="shared" si="166"/>
        <v>10.743874399999999</v>
      </c>
      <c r="G3885" s="17">
        <f t="shared" si="167"/>
        <v>2.8903000000000002E-2</v>
      </c>
    </row>
    <row r="3886" spans="5:7" x14ac:dyDescent="0.25">
      <c r="E3886" s="16">
        <v>38.840000000000003</v>
      </c>
      <c r="F3886" s="15">
        <f t="shared" si="166"/>
        <v>10.7463712</v>
      </c>
      <c r="G3886" s="17">
        <f t="shared" si="167"/>
        <v>2.8893999999999996E-2</v>
      </c>
    </row>
    <row r="3887" spans="5:7" x14ac:dyDescent="0.25">
      <c r="E3887" s="16">
        <v>38.85</v>
      </c>
      <c r="F3887" s="15">
        <f t="shared" si="166"/>
        <v>10.748868</v>
      </c>
      <c r="G3887" s="17">
        <f t="shared" si="167"/>
        <v>2.8885000000000001E-2</v>
      </c>
    </row>
    <row r="3888" spans="5:7" x14ac:dyDescent="0.25">
      <c r="E3888" s="16">
        <v>38.86</v>
      </c>
      <c r="F3888" s="15">
        <f t="shared" si="166"/>
        <v>10.751364799999999</v>
      </c>
      <c r="G3888" s="17">
        <f t="shared" si="167"/>
        <v>2.8875999999999999E-2</v>
      </c>
    </row>
    <row r="3889" spans="5:7" x14ac:dyDescent="0.25">
      <c r="E3889" s="16">
        <v>38.869999999999997</v>
      </c>
      <c r="F3889" s="15">
        <f t="shared" si="166"/>
        <v>10.753861599999999</v>
      </c>
      <c r="G3889" s="17">
        <f t="shared" si="167"/>
        <v>2.8867000000000004E-2</v>
      </c>
    </row>
    <row r="3890" spans="5:7" x14ac:dyDescent="0.25">
      <c r="E3890" s="16">
        <v>38.880000000000003</v>
      </c>
      <c r="F3890" s="15">
        <f t="shared" si="166"/>
        <v>10.7563584</v>
      </c>
      <c r="G3890" s="17">
        <f t="shared" si="167"/>
        <v>2.8857999999999998E-2</v>
      </c>
    </row>
    <row r="3891" spans="5:7" x14ac:dyDescent="0.25">
      <c r="E3891" s="16">
        <v>38.89</v>
      </c>
      <c r="F3891" s="15">
        <f t="shared" si="166"/>
        <v>10.758855199999999</v>
      </c>
      <c r="G3891" s="17">
        <f t="shared" si="167"/>
        <v>2.8849E-2</v>
      </c>
    </row>
    <row r="3892" spans="5:7" x14ac:dyDescent="0.25">
      <c r="E3892" s="16">
        <v>38.9</v>
      </c>
      <c r="F3892" s="15">
        <f t="shared" si="166"/>
        <v>10.761351999999999</v>
      </c>
      <c r="G3892" s="17">
        <f t="shared" si="167"/>
        <v>2.8840000000000001E-2</v>
      </c>
    </row>
    <row r="3893" spans="5:7" x14ac:dyDescent="0.25">
      <c r="E3893" s="16">
        <v>38.909999999999997</v>
      </c>
      <c r="F3893" s="15">
        <f t="shared" si="166"/>
        <v>10.763848799999998</v>
      </c>
      <c r="G3893" s="17">
        <f t="shared" si="167"/>
        <v>2.8831000000000002E-2</v>
      </c>
    </row>
    <row r="3894" spans="5:7" x14ac:dyDescent="0.25">
      <c r="E3894" s="16">
        <v>38.92</v>
      </c>
      <c r="F3894" s="15">
        <f t="shared" si="166"/>
        <v>10.766345599999999</v>
      </c>
      <c r="G3894" s="17">
        <f t="shared" si="167"/>
        <v>2.8822E-2</v>
      </c>
    </row>
    <row r="3895" spans="5:7" x14ac:dyDescent="0.25">
      <c r="E3895" s="16">
        <v>38.93</v>
      </c>
      <c r="F3895" s="15">
        <f t="shared" si="166"/>
        <v>10.7688424</v>
      </c>
      <c r="G3895" s="17">
        <f t="shared" si="167"/>
        <v>2.8812999999999998E-2</v>
      </c>
    </row>
    <row r="3896" spans="5:7" x14ac:dyDescent="0.25">
      <c r="E3896" s="16">
        <v>38.94</v>
      </c>
      <c r="F3896" s="15">
        <f t="shared" si="166"/>
        <v>10.7713392</v>
      </c>
      <c r="G3896" s="17">
        <f t="shared" si="167"/>
        <v>2.8804000000000003E-2</v>
      </c>
    </row>
    <row r="3897" spans="5:7" x14ac:dyDescent="0.25">
      <c r="E3897" s="16">
        <v>38.950000000000003</v>
      </c>
      <c r="F3897" s="15">
        <f t="shared" si="166"/>
        <v>10.773835999999999</v>
      </c>
      <c r="G3897" s="17">
        <f t="shared" si="167"/>
        <v>2.8794999999999998E-2</v>
      </c>
    </row>
    <row r="3898" spans="5:7" x14ac:dyDescent="0.25">
      <c r="E3898" s="16">
        <v>38.96</v>
      </c>
      <c r="F3898" s="15">
        <f t="shared" si="166"/>
        <v>10.7763328</v>
      </c>
      <c r="G3898" s="17">
        <f t="shared" si="167"/>
        <v>2.8785999999999999E-2</v>
      </c>
    </row>
    <row r="3899" spans="5:7" x14ac:dyDescent="0.25">
      <c r="E3899" s="16">
        <v>38.97</v>
      </c>
      <c r="F3899" s="15">
        <f t="shared" ref="F3899:F3962" si="168">B$39+(B$40-B$39)*(($E3899-$A$39)/($A$40-$A$39))</f>
        <v>10.7788296</v>
      </c>
      <c r="G3899" s="17">
        <f t="shared" ref="G3899:G3962" si="169">C$39+(C$40-C$39)*(($E3899-$A$39)/($A$40-$A$39))</f>
        <v>2.8777E-2</v>
      </c>
    </row>
    <row r="3900" spans="5:7" x14ac:dyDescent="0.25">
      <c r="E3900" s="16">
        <v>38.979999999999997</v>
      </c>
      <c r="F3900" s="15">
        <f t="shared" si="168"/>
        <v>10.781326399999999</v>
      </c>
      <c r="G3900" s="17">
        <f t="shared" si="169"/>
        <v>2.8768000000000002E-2</v>
      </c>
    </row>
    <row r="3901" spans="5:7" x14ac:dyDescent="0.25">
      <c r="E3901" s="16">
        <v>38.99</v>
      </c>
      <c r="F3901" s="15">
        <f t="shared" si="168"/>
        <v>10.7838232</v>
      </c>
      <c r="G3901" s="17">
        <f t="shared" si="169"/>
        <v>2.8759E-2</v>
      </c>
    </row>
    <row r="3902" spans="5:7" x14ac:dyDescent="0.25">
      <c r="E3902" s="16">
        <v>39</v>
      </c>
      <c r="F3902" s="15">
        <f t="shared" si="168"/>
        <v>10.78632</v>
      </c>
      <c r="G3902" s="17">
        <f t="shared" si="169"/>
        <v>2.8749999999999998E-2</v>
      </c>
    </row>
    <row r="3903" spans="5:7" x14ac:dyDescent="0.25">
      <c r="E3903" s="16">
        <v>39.01</v>
      </c>
      <c r="F3903" s="15">
        <f t="shared" si="168"/>
        <v>10.788816799999999</v>
      </c>
      <c r="G3903" s="17">
        <f t="shared" si="169"/>
        <v>2.8741000000000003E-2</v>
      </c>
    </row>
    <row r="3904" spans="5:7" x14ac:dyDescent="0.25">
      <c r="E3904" s="16">
        <v>39.020000000000003</v>
      </c>
      <c r="F3904" s="15">
        <f t="shared" si="168"/>
        <v>10.791313600000001</v>
      </c>
      <c r="G3904" s="17">
        <f t="shared" si="169"/>
        <v>2.8731999999999997E-2</v>
      </c>
    </row>
    <row r="3905" spans="5:7" x14ac:dyDescent="0.25">
      <c r="E3905" s="16">
        <v>39.03</v>
      </c>
      <c r="F3905" s="15">
        <f t="shared" si="168"/>
        <v>10.7938104</v>
      </c>
      <c r="G3905" s="17">
        <f t="shared" si="169"/>
        <v>2.8722999999999999E-2</v>
      </c>
    </row>
    <row r="3906" spans="5:7" x14ac:dyDescent="0.25">
      <c r="E3906" s="16">
        <v>39.04</v>
      </c>
      <c r="F3906" s="15">
        <f t="shared" si="168"/>
        <v>10.796307199999999</v>
      </c>
      <c r="G3906" s="17">
        <f t="shared" si="169"/>
        <v>2.8714E-2</v>
      </c>
    </row>
    <row r="3907" spans="5:7" x14ac:dyDescent="0.25">
      <c r="E3907" s="16">
        <v>39.049999999999997</v>
      </c>
      <c r="F3907" s="15">
        <f t="shared" si="168"/>
        <v>10.798803999999999</v>
      </c>
      <c r="G3907" s="17">
        <f t="shared" si="169"/>
        <v>2.8705000000000001E-2</v>
      </c>
    </row>
    <row r="3908" spans="5:7" x14ac:dyDescent="0.25">
      <c r="E3908" s="16">
        <v>39.06</v>
      </c>
      <c r="F3908" s="15">
        <f t="shared" si="168"/>
        <v>10.8013008</v>
      </c>
      <c r="G3908" s="17">
        <f t="shared" si="169"/>
        <v>2.8695999999999999E-2</v>
      </c>
    </row>
    <row r="3909" spans="5:7" x14ac:dyDescent="0.25">
      <c r="E3909" s="16">
        <v>39.07</v>
      </c>
      <c r="F3909" s="15">
        <f t="shared" si="168"/>
        <v>10.803797599999999</v>
      </c>
      <c r="G3909" s="17">
        <f t="shared" si="169"/>
        <v>2.8686999999999997E-2</v>
      </c>
    </row>
    <row r="3910" spans="5:7" x14ac:dyDescent="0.25">
      <c r="E3910" s="16">
        <v>39.08</v>
      </c>
      <c r="F3910" s="15">
        <f t="shared" si="168"/>
        <v>10.806294399999999</v>
      </c>
      <c r="G3910" s="17">
        <f t="shared" si="169"/>
        <v>2.8678000000000002E-2</v>
      </c>
    </row>
    <row r="3911" spans="5:7" x14ac:dyDescent="0.25">
      <c r="E3911" s="16">
        <v>39.090000000000003</v>
      </c>
      <c r="F3911" s="15">
        <f t="shared" si="168"/>
        <v>10.8087912</v>
      </c>
      <c r="G3911" s="17">
        <f t="shared" si="169"/>
        <v>2.8668999999999997E-2</v>
      </c>
    </row>
    <row r="3912" spans="5:7" x14ac:dyDescent="0.25">
      <c r="E3912" s="16">
        <v>39.1</v>
      </c>
      <c r="F3912" s="15">
        <f t="shared" si="168"/>
        <v>10.811287999999999</v>
      </c>
      <c r="G3912" s="17">
        <f t="shared" si="169"/>
        <v>2.8659999999999998E-2</v>
      </c>
    </row>
    <row r="3913" spans="5:7" x14ac:dyDescent="0.25">
      <c r="E3913" s="16">
        <v>39.11</v>
      </c>
      <c r="F3913" s="15">
        <f t="shared" si="168"/>
        <v>10.813784799999999</v>
      </c>
      <c r="G3913" s="17">
        <f t="shared" si="169"/>
        <v>2.8651000000000003E-2</v>
      </c>
    </row>
    <row r="3914" spans="5:7" x14ac:dyDescent="0.25">
      <c r="E3914" s="16">
        <v>39.119999999999997</v>
      </c>
      <c r="F3914" s="15">
        <f t="shared" si="168"/>
        <v>10.816281599999998</v>
      </c>
      <c r="G3914" s="17">
        <f t="shared" si="169"/>
        <v>2.8642000000000001E-2</v>
      </c>
    </row>
    <row r="3915" spans="5:7" x14ac:dyDescent="0.25">
      <c r="E3915" s="16">
        <v>39.130000000000003</v>
      </c>
      <c r="F3915" s="15">
        <f t="shared" si="168"/>
        <v>10.818778399999999</v>
      </c>
      <c r="G3915" s="17">
        <f t="shared" si="169"/>
        <v>2.8632999999999999E-2</v>
      </c>
    </row>
    <row r="3916" spans="5:7" x14ac:dyDescent="0.25">
      <c r="E3916" s="16">
        <v>39.14</v>
      </c>
      <c r="F3916" s="15">
        <f t="shared" si="168"/>
        <v>10.821275199999999</v>
      </c>
      <c r="G3916" s="17">
        <f t="shared" si="169"/>
        <v>2.8624E-2</v>
      </c>
    </row>
    <row r="3917" spans="5:7" x14ac:dyDescent="0.25">
      <c r="E3917" s="16">
        <v>39.15</v>
      </c>
      <c r="F3917" s="15">
        <f t="shared" si="168"/>
        <v>10.823771999999998</v>
      </c>
      <c r="G3917" s="17">
        <f t="shared" si="169"/>
        <v>2.8615000000000002E-2</v>
      </c>
    </row>
    <row r="3918" spans="5:7" x14ac:dyDescent="0.25">
      <c r="E3918" s="16">
        <v>39.159999999999997</v>
      </c>
      <c r="F3918" s="15">
        <f t="shared" si="168"/>
        <v>10.826268799999999</v>
      </c>
      <c r="G3918" s="17">
        <f t="shared" si="169"/>
        <v>2.8606000000000003E-2</v>
      </c>
    </row>
    <row r="3919" spans="5:7" x14ac:dyDescent="0.25">
      <c r="E3919" s="16">
        <v>39.17</v>
      </c>
      <c r="F3919" s="15">
        <f t="shared" si="168"/>
        <v>10.828765600000001</v>
      </c>
      <c r="G3919" s="17">
        <f t="shared" si="169"/>
        <v>2.8596999999999997E-2</v>
      </c>
    </row>
    <row r="3920" spans="5:7" x14ac:dyDescent="0.25">
      <c r="E3920" s="16">
        <v>39.18</v>
      </c>
      <c r="F3920" s="15">
        <f t="shared" si="168"/>
        <v>10.8312624</v>
      </c>
      <c r="G3920" s="17">
        <f t="shared" si="169"/>
        <v>2.8588000000000002E-2</v>
      </c>
    </row>
    <row r="3921" spans="5:7" x14ac:dyDescent="0.25">
      <c r="E3921" s="16">
        <v>39.19</v>
      </c>
      <c r="F3921" s="15">
        <f t="shared" si="168"/>
        <v>10.833759199999999</v>
      </c>
      <c r="G3921" s="17">
        <f t="shared" si="169"/>
        <v>2.8579E-2</v>
      </c>
    </row>
    <row r="3922" spans="5:7" x14ac:dyDescent="0.25">
      <c r="E3922" s="16">
        <v>39.200000000000003</v>
      </c>
      <c r="F3922" s="15">
        <f t="shared" si="168"/>
        <v>10.836256000000001</v>
      </c>
      <c r="G3922" s="17">
        <f t="shared" si="169"/>
        <v>2.8569999999999998E-2</v>
      </c>
    </row>
    <row r="3923" spans="5:7" x14ac:dyDescent="0.25">
      <c r="E3923" s="16">
        <v>39.21</v>
      </c>
      <c r="F3923" s="15">
        <f t="shared" si="168"/>
        <v>10.8387528</v>
      </c>
      <c r="G3923" s="17">
        <f t="shared" si="169"/>
        <v>2.8561E-2</v>
      </c>
    </row>
    <row r="3924" spans="5:7" x14ac:dyDescent="0.25">
      <c r="E3924" s="16">
        <v>39.22</v>
      </c>
      <c r="F3924" s="15">
        <f t="shared" si="168"/>
        <v>10.841249599999999</v>
      </c>
      <c r="G3924" s="17">
        <f t="shared" si="169"/>
        <v>2.8552000000000001E-2</v>
      </c>
    </row>
    <row r="3925" spans="5:7" x14ac:dyDescent="0.25">
      <c r="E3925" s="16">
        <v>39.229999999999997</v>
      </c>
      <c r="F3925" s="15">
        <f t="shared" si="168"/>
        <v>10.843746399999999</v>
      </c>
      <c r="G3925" s="17">
        <f t="shared" si="169"/>
        <v>2.8543000000000002E-2</v>
      </c>
    </row>
    <row r="3926" spans="5:7" x14ac:dyDescent="0.25">
      <c r="E3926" s="16">
        <v>39.24</v>
      </c>
      <c r="F3926" s="15">
        <f t="shared" si="168"/>
        <v>10.8462432</v>
      </c>
      <c r="G3926" s="17">
        <f t="shared" si="169"/>
        <v>2.8533999999999997E-2</v>
      </c>
    </row>
    <row r="3927" spans="5:7" x14ac:dyDescent="0.25">
      <c r="E3927" s="16">
        <v>39.25</v>
      </c>
      <c r="F3927" s="15">
        <f t="shared" si="168"/>
        <v>10.848739999999999</v>
      </c>
      <c r="G3927" s="17">
        <f t="shared" si="169"/>
        <v>2.8525000000000002E-2</v>
      </c>
    </row>
    <row r="3928" spans="5:7" x14ac:dyDescent="0.25">
      <c r="E3928" s="16">
        <v>39.26</v>
      </c>
      <c r="F3928" s="15">
        <f t="shared" si="168"/>
        <v>10.851236799999999</v>
      </c>
      <c r="G3928" s="17">
        <f t="shared" si="169"/>
        <v>2.8516E-2</v>
      </c>
    </row>
    <row r="3929" spans="5:7" x14ac:dyDescent="0.25">
      <c r="E3929" s="16">
        <v>39.270000000000003</v>
      </c>
      <c r="F3929" s="15">
        <f t="shared" si="168"/>
        <v>10.8537336</v>
      </c>
      <c r="G3929" s="17">
        <f t="shared" si="169"/>
        <v>2.8506999999999998E-2</v>
      </c>
    </row>
    <row r="3930" spans="5:7" x14ac:dyDescent="0.25">
      <c r="E3930" s="16">
        <v>39.28</v>
      </c>
      <c r="F3930" s="15">
        <f t="shared" si="168"/>
        <v>10.856230399999999</v>
      </c>
      <c r="G3930" s="17">
        <f t="shared" si="169"/>
        <v>2.8497999999999999E-2</v>
      </c>
    </row>
    <row r="3931" spans="5:7" x14ac:dyDescent="0.25">
      <c r="E3931" s="16">
        <v>39.29</v>
      </c>
      <c r="F3931" s="15">
        <f t="shared" si="168"/>
        <v>10.858727199999999</v>
      </c>
      <c r="G3931" s="17">
        <f t="shared" si="169"/>
        <v>2.8489E-2</v>
      </c>
    </row>
    <row r="3932" spans="5:7" x14ac:dyDescent="0.25">
      <c r="E3932" s="16">
        <v>39.299999999999997</v>
      </c>
      <c r="F3932" s="15">
        <f t="shared" si="168"/>
        <v>10.861223999999998</v>
      </c>
      <c r="G3932" s="17">
        <f t="shared" si="169"/>
        <v>2.8480000000000002E-2</v>
      </c>
    </row>
    <row r="3933" spans="5:7" x14ac:dyDescent="0.25">
      <c r="E3933" s="16">
        <v>39.31</v>
      </c>
      <c r="F3933" s="15">
        <f t="shared" si="168"/>
        <v>10.863720799999999</v>
      </c>
      <c r="G3933" s="17">
        <f t="shared" si="169"/>
        <v>2.8470999999999996E-2</v>
      </c>
    </row>
    <row r="3934" spans="5:7" x14ac:dyDescent="0.25">
      <c r="E3934" s="16">
        <v>39.32</v>
      </c>
      <c r="F3934" s="15">
        <f t="shared" si="168"/>
        <v>10.866217599999999</v>
      </c>
      <c r="G3934" s="17">
        <f t="shared" si="169"/>
        <v>2.8462000000000001E-2</v>
      </c>
    </row>
    <row r="3935" spans="5:7" x14ac:dyDescent="0.25">
      <c r="E3935" s="16">
        <v>39.33</v>
      </c>
      <c r="F3935" s="15">
        <f t="shared" si="168"/>
        <v>10.868714399999998</v>
      </c>
      <c r="G3935" s="17">
        <f t="shared" si="169"/>
        <v>2.8452999999999999E-2</v>
      </c>
    </row>
    <row r="3936" spans="5:7" x14ac:dyDescent="0.25">
      <c r="E3936" s="16">
        <v>39.340000000000003</v>
      </c>
      <c r="F3936" s="15">
        <f t="shared" si="168"/>
        <v>10.871211200000001</v>
      </c>
      <c r="G3936" s="17">
        <f t="shared" si="169"/>
        <v>2.8443999999999997E-2</v>
      </c>
    </row>
    <row r="3937" spans="5:7" x14ac:dyDescent="0.25">
      <c r="E3937" s="16">
        <v>39.35</v>
      </c>
      <c r="F3937" s="15">
        <f t="shared" si="168"/>
        <v>10.873708000000001</v>
      </c>
      <c r="G3937" s="17">
        <f t="shared" si="169"/>
        <v>2.8434999999999998E-2</v>
      </c>
    </row>
    <row r="3938" spans="5:7" x14ac:dyDescent="0.25">
      <c r="E3938" s="16">
        <v>39.36</v>
      </c>
      <c r="F3938" s="15">
        <f t="shared" si="168"/>
        <v>10.8762048</v>
      </c>
      <c r="G3938" s="17">
        <f t="shared" si="169"/>
        <v>2.8426E-2</v>
      </c>
    </row>
    <row r="3939" spans="5:7" x14ac:dyDescent="0.25">
      <c r="E3939" s="16">
        <v>39.369999999999997</v>
      </c>
      <c r="F3939" s="15">
        <f t="shared" si="168"/>
        <v>10.878701599999999</v>
      </c>
      <c r="G3939" s="17">
        <f t="shared" si="169"/>
        <v>2.8417000000000005E-2</v>
      </c>
    </row>
    <row r="3940" spans="5:7" x14ac:dyDescent="0.25">
      <c r="E3940" s="16">
        <v>39.380000000000003</v>
      </c>
      <c r="F3940" s="15">
        <f t="shared" si="168"/>
        <v>10.881198400000001</v>
      </c>
      <c r="G3940" s="17">
        <f t="shared" si="169"/>
        <v>2.8407999999999996E-2</v>
      </c>
    </row>
    <row r="3941" spans="5:7" x14ac:dyDescent="0.25">
      <c r="E3941" s="16">
        <v>39.39</v>
      </c>
      <c r="F3941" s="15">
        <f t="shared" si="168"/>
        <v>10.8836952</v>
      </c>
      <c r="G3941" s="17">
        <f t="shared" si="169"/>
        <v>2.8399000000000001E-2</v>
      </c>
    </row>
    <row r="3942" spans="5:7" x14ac:dyDescent="0.25">
      <c r="E3942" s="16">
        <v>39.4</v>
      </c>
      <c r="F3942" s="15">
        <f t="shared" si="168"/>
        <v>10.886191999999999</v>
      </c>
      <c r="G3942" s="17">
        <f t="shared" si="169"/>
        <v>2.8390000000000002E-2</v>
      </c>
    </row>
    <row r="3943" spans="5:7" x14ac:dyDescent="0.25">
      <c r="E3943" s="16">
        <v>39.409999999999997</v>
      </c>
      <c r="F3943" s="15">
        <f t="shared" si="168"/>
        <v>10.888688799999999</v>
      </c>
      <c r="G3943" s="17">
        <f t="shared" si="169"/>
        <v>2.8381000000000003E-2</v>
      </c>
    </row>
    <row r="3944" spans="5:7" x14ac:dyDescent="0.25">
      <c r="E3944" s="16">
        <v>39.42</v>
      </c>
      <c r="F3944" s="15">
        <f t="shared" si="168"/>
        <v>10.8911856</v>
      </c>
      <c r="G3944" s="17">
        <f t="shared" si="169"/>
        <v>2.8371999999999998E-2</v>
      </c>
    </row>
    <row r="3945" spans="5:7" x14ac:dyDescent="0.25">
      <c r="E3945" s="16">
        <v>39.43</v>
      </c>
      <c r="F3945" s="15">
        <f t="shared" si="168"/>
        <v>10.893682399999999</v>
      </c>
      <c r="G3945" s="17">
        <f t="shared" si="169"/>
        <v>2.8362999999999999E-2</v>
      </c>
    </row>
    <row r="3946" spans="5:7" x14ac:dyDescent="0.25">
      <c r="E3946" s="16">
        <v>39.44</v>
      </c>
      <c r="F3946" s="15">
        <f t="shared" si="168"/>
        <v>10.896179199999999</v>
      </c>
      <c r="G3946" s="17">
        <f t="shared" si="169"/>
        <v>2.8354000000000004E-2</v>
      </c>
    </row>
    <row r="3947" spans="5:7" x14ac:dyDescent="0.25">
      <c r="E3947" s="16">
        <v>39.450000000000003</v>
      </c>
      <c r="F3947" s="15">
        <f t="shared" si="168"/>
        <v>10.898676</v>
      </c>
      <c r="G3947" s="17">
        <f t="shared" si="169"/>
        <v>2.8344999999999995E-2</v>
      </c>
    </row>
    <row r="3948" spans="5:7" x14ac:dyDescent="0.25">
      <c r="E3948" s="16">
        <v>39.46</v>
      </c>
      <c r="F3948" s="15">
        <f t="shared" si="168"/>
        <v>10.901172799999999</v>
      </c>
      <c r="G3948" s="17">
        <f t="shared" si="169"/>
        <v>2.8336E-2</v>
      </c>
    </row>
    <row r="3949" spans="5:7" x14ac:dyDescent="0.25">
      <c r="E3949" s="16">
        <v>39.47</v>
      </c>
      <c r="F3949" s="15">
        <f t="shared" si="168"/>
        <v>10.903669599999999</v>
      </c>
      <c r="G3949" s="17">
        <f t="shared" si="169"/>
        <v>2.8327000000000001E-2</v>
      </c>
    </row>
    <row r="3950" spans="5:7" x14ac:dyDescent="0.25">
      <c r="E3950" s="16">
        <v>39.479999999999997</v>
      </c>
      <c r="F3950" s="15">
        <f t="shared" si="168"/>
        <v>10.906166399999998</v>
      </c>
      <c r="G3950" s="17">
        <f t="shared" si="169"/>
        <v>2.8318000000000003E-2</v>
      </c>
    </row>
    <row r="3951" spans="5:7" x14ac:dyDescent="0.25">
      <c r="E3951" s="16">
        <v>39.49</v>
      </c>
      <c r="F3951" s="15">
        <f t="shared" si="168"/>
        <v>10.908663199999999</v>
      </c>
      <c r="G3951" s="17">
        <f t="shared" si="169"/>
        <v>2.8308999999999997E-2</v>
      </c>
    </row>
    <row r="3952" spans="5:7" x14ac:dyDescent="0.25">
      <c r="E3952" s="16">
        <v>39.5</v>
      </c>
      <c r="F3952" s="15">
        <f t="shared" si="168"/>
        <v>10.911159999999999</v>
      </c>
      <c r="G3952" s="17">
        <f t="shared" si="169"/>
        <v>2.8299999999999999E-2</v>
      </c>
    </row>
    <row r="3953" spans="5:7" x14ac:dyDescent="0.25">
      <c r="E3953" s="16">
        <v>39.51</v>
      </c>
      <c r="F3953" s="15">
        <f t="shared" si="168"/>
        <v>10.913656799999998</v>
      </c>
      <c r="G3953" s="17">
        <f t="shared" si="169"/>
        <v>2.8291000000000004E-2</v>
      </c>
    </row>
    <row r="3954" spans="5:7" x14ac:dyDescent="0.25">
      <c r="E3954" s="16">
        <v>39.520000000000003</v>
      </c>
      <c r="F3954" s="15">
        <f t="shared" si="168"/>
        <v>10.916153600000001</v>
      </c>
      <c r="G3954" s="17">
        <f t="shared" si="169"/>
        <v>2.8281999999999995E-2</v>
      </c>
    </row>
    <row r="3955" spans="5:7" x14ac:dyDescent="0.25">
      <c r="E3955" s="16">
        <v>39.53</v>
      </c>
      <c r="F3955" s="15">
        <f t="shared" si="168"/>
        <v>10.918650400000001</v>
      </c>
      <c r="G3955" s="17">
        <f t="shared" si="169"/>
        <v>2.8273E-2</v>
      </c>
    </row>
    <row r="3956" spans="5:7" x14ac:dyDescent="0.25">
      <c r="E3956" s="16">
        <v>39.54</v>
      </c>
      <c r="F3956" s="15">
        <f t="shared" si="168"/>
        <v>10.9211472</v>
      </c>
      <c r="G3956" s="17">
        <f t="shared" si="169"/>
        <v>2.8264000000000001E-2</v>
      </c>
    </row>
    <row r="3957" spans="5:7" x14ac:dyDescent="0.25">
      <c r="E3957" s="16">
        <v>39.549999999999997</v>
      </c>
      <c r="F3957" s="15">
        <f t="shared" si="168"/>
        <v>10.923643999999999</v>
      </c>
      <c r="G3957" s="17">
        <f t="shared" si="169"/>
        <v>2.8255000000000002E-2</v>
      </c>
    </row>
    <row r="3958" spans="5:7" x14ac:dyDescent="0.25">
      <c r="E3958" s="16">
        <v>39.56</v>
      </c>
      <c r="F3958" s="15">
        <f t="shared" si="168"/>
        <v>10.926140800000001</v>
      </c>
      <c r="G3958" s="17">
        <f t="shared" si="169"/>
        <v>2.8246E-2</v>
      </c>
    </row>
    <row r="3959" spans="5:7" x14ac:dyDescent="0.25">
      <c r="E3959" s="16">
        <v>39.57</v>
      </c>
      <c r="F3959" s="15">
        <f t="shared" si="168"/>
        <v>10.9286376</v>
      </c>
      <c r="G3959" s="17">
        <f t="shared" si="169"/>
        <v>2.8236999999999998E-2</v>
      </c>
    </row>
    <row r="3960" spans="5:7" x14ac:dyDescent="0.25">
      <c r="E3960" s="16">
        <v>39.58</v>
      </c>
      <c r="F3960" s="15">
        <f t="shared" si="168"/>
        <v>10.931134399999999</v>
      </c>
      <c r="G3960" s="17">
        <f t="shared" si="169"/>
        <v>2.8228000000000003E-2</v>
      </c>
    </row>
    <row r="3961" spans="5:7" x14ac:dyDescent="0.25">
      <c r="E3961" s="16">
        <v>39.590000000000003</v>
      </c>
      <c r="F3961" s="15">
        <f t="shared" si="168"/>
        <v>10.933631200000001</v>
      </c>
      <c r="G3961" s="17">
        <f t="shared" si="169"/>
        <v>2.8218999999999998E-2</v>
      </c>
    </row>
    <row r="3962" spans="5:7" x14ac:dyDescent="0.25">
      <c r="E3962" s="16">
        <v>39.6</v>
      </c>
      <c r="F3962" s="15">
        <f t="shared" si="168"/>
        <v>10.936128</v>
      </c>
      <c r="G3962" s="17">
        <f t="shared" si="169"/>
        <v>2.8209999999999999E-2</v>
      </c>
    </row>
    <row r="3963" spans="5:7" x14ac:dyDescent="0.25">
      <c r="E3963" s="16">
        <v>39.61</v>
      </c>
      <c r="F3963" s="15">
        <f t="shared" ref="F3963:F4002" si="170">B$39+(B$40-B$39)*(($E3963-$A$39)/($A$40-$A$39))</f>
        <v>10.938624799999999</v>
      </c>
      <c r="G3963" s="17">
        <f t="shared" ref="G3963:G4002" si="171">C$39+(C$40-C$39)*(($E3963-$A$39)/($A$40-$A$39))</f>
        <v>2.8201E-2</v>
      </c>
    </row>
    <row r="3964" spans="5:7" x14ac:dyDescent="0.25">
      <c r="E3964" s="16">
        <v>39.619999999999997</v>
      </c>
      <c r="F3964" s="15">
        <f t="shared" si="170"/>
        <v>10.941121599999999</v>
      </c>
      <c r="G3964" s="17">
        <f t="shared" si="171"/>
        <v>2.8192000000000002E-2</v>
      </c>
    </row>
    <row r="3965" spans="5:7" x14ac:dyDescent="0.25">
      <c r="E3965" s="16">
        <v>39.630000000000003</v>
      </c>
      <c r="F3965" s="15">
        <f t="shared" si="170"/>
        <v>10.9436184</v>
      </c>
      <c r="G3965" s="17">
        <f t="shared" si="171"/>
        <v>2.8182999999999996E-2</v>
      </c>
    </row>
    <row r="3966" spans="5:7" x14ac:dyDescent="0.25">
      <c r="E3966" s="16">
        <v>39.64</v>
      </c>
      <c r="F3966" s="15">
        <f t="shared" si="170"/>
        <v>10.946115199999999</v>
      </c>
      <c r="G3966" s="17">
        <f t="shared" si="171"/>
        <v>2.8173999999999998E-2</v>
      </c>
    </row>
    <row r="3967" spans="5:7" x14ac:dyDescent="0.25">
      <c r="E3967" s="16">
        <v>39.65</v>
      </c>
      <c r="F3967" s="15">
        <f t="shared" si="170"/>
        <v>10.948611999999999</v>
      </c>
      <c r="G3967" s="17">
        <f t="shared" si="171"/>
        <v>2.8165000000000003E-2</v>
      </c>
    </row>
    <row r="3968" spans="5:7" x14ac:dyDescent="0.25">
      <c r="E3968" s="16">
        <v>39.659999999999997</v>
      </c>
      <c r="F3968" s="15">
        <f t="shared" si="170"/>
        <v>10.951108799999998</v>
      </c>
      <c r="G3968" s="17">
        <f t="shared" si="171"/>
        <v>2.8156E-2</v>
      </c>
    </row>
    <row r="3969" spans="5:7" x14ac:dyDescent="0.25">
      <c r="E3969" s="16">
        <v>39.67</v>
      </c>
      <c r="F3969" s="15">
        <f t="shared" si="170"/>
        <v>10.953605599999999</v>
      </c>
      <c r="G3969" s="17">
        <f t="shared" si="171"/>
        <v>2.8146999999999998E-2</v>
      </c>
    </row>
    <row r="3970" spans="5:7" x14ac:dyDescent="0.25">
      <c r="E3970" s="16">
        <v>39.68</v>
      </c>
      <c r="F3970" s="15">
        <f t="shared" si="170"/>
        <v>10.956102399999999</v>
      </c>
      <c r="G3970" s="17">
        <f t="shared" si="171"/>
        <v>2.8138E-2</v>
      </c>
    </row>
    <row r="3971" spans="5:7" x14ac:dyDescent="0.25">
      <c r="E3971" s="16">
        <v>39.69</v>
      </c>
      <c r="F3971" s="15">
        <f t="shared" si="170"/>
        <v>10.958599199999998</v>
      </c>
      <c r="G3971" s="17">
        <f t="shared" si="171"/>
        <v>2.8129000000000001E-2</v>
      </c>
    </row>
    <row r="3972" spans="5:7" x14ac:dyDescent="0.25">
      <c r="E3972" s="16">
        <v>39.700000000000003</v>
      </c>
      <c r="F3972" s="15">
        <f t="shared" si="170"/>
        <v>10.961096000000001</v>
      </c>
      <c r="G3972" s="17">
        <f t="shared" si="171"/>
        <v>2.8119999999999999E-2</v>
      </c>
    </row>
    <row r="3973" spans="5:7" x14ac:dyDescent="0.25">
      <c r="E3973" s="16">
        <v>39.71</v>
      </c>
      <c r="F3973" s="15">
        <f t="shared" si="170"/>
        <v>10.963592800000001</v>
      </c>
      <c r="G3973" s="17">
        <f t="shared" si="171"/>
        <v>2.8110999999999997E-2</v>
      </c>
    </row>
    <row r="3974" spans="5:7" x14ac:dyDescent="0.25">
      <c r="E3974" s="16">
        <v>39.72</v>
      </c>
      <c r="F3974" s="15">
        <f t="shared" si="170"/>
        <v>10.9660896</v>
      </c>
      <c r="G3974" s="17">
        <f t="shared" si="171"/>
        <v>2.8102000000000002E-2</v>
      </c>
    </row>
    <row r="3975" spans="5:7" x14ac:dyDescent="0.25">
      <c r="E3975" s="16">
        <v>39.729999999999997</v>
      </c>
      <c r="F3975" s="15">
        <f t="shared" si="170"/>
        <v>10.9685864</v>
      </c>
      <c r="G3975" s="17">
        <f t="shared" si="171"/>
        <v>2.8093000000000003E-2</v>
      </c>
    </row>
    <row r="3976" spans="5:7" x14ac:dyDescent="0.25">
      <c r="E3976" s="16">
        <v>39.74</v>
      </c>
      <c r="F3976" s="15">
        <f t="shared" si="170"/>
        <v>10.971083200000001</v>
      </c>
      <c r="G3976" s="17">
        <f t="shared" si="171"/>
        <v>2.8083999999999998E-2</v>
      </c>
    </row>
    <row r="3977" spans="5:7" x14ac:dyDescent="0.25">
      <c r="E3977" s="16">
        <v>39.75</v>
      </c>
      <c r="F3977" s="15">
        <f t="shared" si="170"/>
        <v>10.97358</v>
      </c>
      <c r="G3977" s="17">
        <f t="shared" si="171"/>
        <v>2.8074999999999999E-2</v>
      </c>
    </row>
    <row r="3978" spans="5:7" x14ac:dyDescent="0.25">
      <c r="E3978" s="16">
        <v>39.76</v>
      </c>
      <c r="F3978" s="15">
        <f t="shared" si="170"/>
        <v>10.9760768</v>
      </c>
      <c r="G3978" s="17">
        <f t="shared" si="171"/>
        <v>2.8066000000000001E-2</v>
      </c>
    </row>
    <row r="3979" spans="5:7" x14ac:dyDescent="0.25">
      <c r="E3979" s="16">
        <v>39.770000000000003</v>
      </c>
      <c r="F3979" s="15">
        <f t="shared" si="170"/>
        <v>10.978573600000001</v>
      </c>
      <c r="G3979" s="17">
        <f t="shared" si="171"/>
        <v>2.8056999999999999E-2</v>
      </c>
    </row>
    <row r="3980" spans="5:7" x14ac:dyDescent="0.25">
      <c r="E3980" s="16">
        <v>39.78</v>
      </c>
      <c r="F3980" s="15">
        <f t="shared" si="170"/>
        <v>10.9810704</v>
      </c>
      <c r="G3980" s="17">
        <f t="shared" si="171"/>
        <v>2.8047999999999997E-2</v>
      </c>
    </row>
    <row r="3981" spans="5:7" x14ac:dyDescent="0.25">
      <c r="E3981" s="16">
        <v>39.79</v>
      </c>
      <c r="F3981" s="15">
        <f t="shared" si="170"/>
        <v>10.9835672</v>
      </c>
      <c r="G3981" s="17">
        <f t="shared" si="171"/>
        <v>2.8039000000000001E-2</v>
      </c>
    </row>
    <row r="3982" spans="5:7" x14ac:dyDescent="0.25">
      <c r="E3982" s="16">
        <v>39.799999999999997</v>
      </c>
      <c r="F3982" s="15">
        <f t="shared" si="170"/>
        <v>10.986063999999999</v>
      </c>
      <c r="G3982" s="17">
        <f t="shared" si="171"/>
        <v>2.8029999999999999E-2</v>
      </c>
    </row>
    <row r="3983" spans="5:7" x14ac:dyDescent="0.25">
      <c r="E3983" s="16">
        <v>39.81</v>
      </c>
      <c r="F3983" s="15">
        <f t="shared" si="170"/>
        <v>10.9885608</v>
      </c>
      <c r="G3983" s="17">
        <f t="shared" si="171"/>
        <v>2.8020999999999997E-2</v>
      </c>
    </row>
    <row r="3984" spans="5:7" x14ac:dyDescent="0.25">
      <c r="E3984" s="16">
        <v>39.82</v>
      </c>
      <c r="F3984" s="15">
        <f t="shared" si="170"/>
        <v>10.9910576</v>
      </c>
      <c r="G3984" s="17">
        <f t="shared" si="171"/>
        <v>2.8012000000000002E-2</v>
      </c>
    </row>
    <row r="3985" spans="5:7" x14ac:dyDescent="0.25">
      <c r="E3985" s="16">
        <v>39.83</v>
      </c>
      <c r="F3985" s="15">
        <f t="shared" si="170"/>
        <v>10.993554399999999</v>
      </c>
      <c r="G3985" s="17">
        <f t="shared" si="171"/>
        <v>2.8003E-2</v>
      </c>
    </row>
    <row r="3986" spans="5:7" x14ac:dyDescent="0.25">
      <c r="E3986" s="16">
        <v>39.840000000000003</v>
      </c>
      <c r="F3986" s="15">
        <f t="shared" si="170"/>
        <v>10.9960512</v>
      </c>
      <c r="G3986" s="17">
        <f t="shared" si="171"/>
        <v>2.7993999999999998E-2</v>
      </c>
    </row>
    <row r="3987" spans="5:7" x14ac:dyDescent="0.25">
      <c r="E3987" s="16">
        <v>39.85</v>
      </c>
      <c r="F3987" s="15">
        <f t="shared" si="170"/>
        <v>10.998548</v>
      </c>
      <c r="G3987" s="17">
        <f t="shared" si="171"/>
        <v>2.7984999999999999E-2</v>
      </c>
    </row>
    <row r="3988" spans="5:7" x14ac:dyDescent="0.25">
      <c r="E3988" s="16">
        <v>39.86</v>
      </c>
      <c r="F3988" s="15">
        <f t="shared" si="170"/>
        <v>11.001044799999999</v>
      </c>
      <c r="G3988" s="17">
        <f t="shared" si="171"/>
        <v>2.7976000000000001E-2</v>
      </c>
    </row>
    <row r="3989" spans="5:7" x14ac:dyDescent="0.25">
      <c r="E3989" s="16">
        <v>39.869999999999997</v>
      </c>
      <c r="F3989" s="15">
        <f t="shared" si="170"/>
        <v>11.003541599999998</v>
      </c>
      <c r="G3989" s="17">
        <f t="shared" si="171"/>
        <v>2.7967000000000002E-2</v>
      </c>
    </row>
    <row r="3990" spans="5:7" x14ac:dyDescent="0.25">
      <c r="E3990" s="16">
        <v>39.880000000000003</v>
      </c>
      <c r="F3990" s="15">
        <f t="shared" si="170"/>
        <v>11.0060384</v>
      </c>
      <c r="G3990" s="17">
        <f t="shared" si="171"/>
        <v>2.7957999999999997E-2</v>
      </c>
    </row>
    <row r="3991" spans="5:7" x14ac:dyDescent="0.25">
      <c r="E3991" s="16">
        <v>39.89</v>
      </c>
      <c r="F3991" s="15">
        <f t="shared" si="170"/>
        <v>11.008535200000001</v>
      </c>
      <c r="G3991" s="17">
        <f t="shared" si="171"/>
        <v>2.7948999999999998E-2</v>
      </c>
    </row>
    <row r="3992" spans="5:7" x14ac:dyDescent="0.25">
      <c r="E3992" s="16">
        <v>39.9</v>
      </c>
      <c r="F3992" s="15">
        <f t="shared" si="170"/>
        <v>11.011032</v>
      </c>
      <c r="G3992" s="17">
        <f t="shared" si="171"/>
        <v>2.794E-2</v>
      </c>
    </row>
    <row r="3993" spans="5:7" x14ac:dyDescent="0.25">
      <c r="E3993" s="16">
        <v>39.909999999999997</v>
      </c>
      <c r="F3993" s="15">
        <f t="shared" si="170"/>
        <v>11.0135288</v>
      </c>
      <c r="G3993" s="17">
        <f t="shared" si="171"/>
        <v>2.7931000000000004E-2</v>
      </c>
    </row>
    <row r="3994" spans="5:7" x14ac:dyDescent="0.25">
      <c r="E3994" s="16">
        <v>39.92</v>
      </c>
      <c r="F3994" s="15">
        <f t="shared" si="170"/>
        <v>11.016025600000001</v>
      </c>
      <c r="G3994" s="17">
        <f t="shared" si="171"/>
        <v>2.7921999999999995E-2</v>
      </c>
    </row>
    <row r="3995" spans="5:7" x14ac:dyDescent="0.25">
      <c r="E3995" s="16">
        <v>39.93</v>
      </c>
      <c r="F3995" s="15">
        <f t="shared" si="170"/>
        <v>11.0185224</v>
      </c>
      <c r="G3995" s="17">
        <f t="shared" si="171"/>
        <v>2.7913E-2</v>
      </c>
    </row>
    <row r="3996" spans="5:7" x14ac:dyDescent="0.25">
      <c r="E3996" s="16">
        <v>39.94</v>
      </c>
      <c r="F3996" s="15">
        <f t="shared" si="170"/>
        <v>11.0210192</v>
      </c>
      <c r="G3996" s="17">
        <f t="shared" si="171"/>
        <v>2.7904000000000002E-2</v>
      </c>
    </row>
    <row r="3997" spans="5:7" x14ac:dyDescent="0.25">
      <c r="E3997" s="16">
        <v>39.950000000000003</v>
      </c>
      <c r="F3997" s="15">
        <f t="shared" si="170"/>
        <v>11.023516000000001</v>
      </c>
      <c r="G3997" s="17">
        <f t="shared" si="171"/>
        <v>2.7894999999999996E-2</v>
      </c>
    </row>
    <row r="3998" spans="5:7" x14ac:dyDescent="0.25">
      <c r="E3998" s="16">
        <v>39.96</v>
      </c>
      <c r="F3998" s="15">
        <f t="shared" si="170"/>
        <v>11.0260128</v>
      </c>
      <c r="G3998" s="17">
        <f t="shared" si="171"/>
        <v>2.7886000000000001E-2</v>
      </c>
    </row>
    <row r="3999" spans="5:7" x14ac:dyDescent="0.25">
      <c r="E3999" s="16">
        <v>39.97</v>
      </c>
      <c r="F3999" s="15">
        <f t="shared" si="170"/>
        <v>11.0285096</v>
      </c>
      <c r="G3999" s="17">
        <f t="shared" si="171"/>
        <v>2.7876999999999999E-2</v>
      </c>
    </row>
    <row r="4000" spans="5:7" x14ac:dyDescent="0.25">
      <c r="E4000" s="16">
        <v>39.979999999999997</v>
      </c>
      <c r="F4000" s="15">
        <f t="shared" si="170"/>
        <v>11.031006399999999</v>
      </c>
      <c r="G4000" s="17">
        <f t="shared" si="171"/>
        <v>2.7868000000000004E-2</v>
      </c>
    </row>
    <row r="4001" spans="5:7" x14ac:dyDescent="0.25">
      <c r="E4001" s="16">
        <v>39.99</v>
      </c>
      <c r="F4001" s="15">
        <f t="shared" si="170"/>
        <v>11.0335032</v>
      </c>
      <c r="G4001" s="17">
        <f t="shared" si="171"/>
        <v>2.7858999999999998E-2</v>
      </c>
    </row>
    <row r="4002" spans="5:7" x14ac:dyDescent="0.25">
      <c r="E4002" s="16">
        <v>40</v>
      </c>
      <c r="F4002" s="15">
        <f t="shared" si="170"/>
        <v>11.036</v>
      </c>
      <c r="G4002" s="17">
        <f t="shared" si="171"/>
        <v>2.785E-2</v>
      </c>
    </row>
    <row r="4003" spans="5:7" x14ac:dyDescent="0.25">
      <c r="E4003" s="16">
        <v>40.01</v>
      </c>
      <c r="F4003" s="15">
        <f t="shared" ref="F4003:F4066" si="172">B$40+(B$41-B$40)*(($E4003-$A$40)/($A$41-$A$40))</f>
        <v>11.038459</v>
      </c>
      <c r="G4003" s="17">
        <f t="shared" ref="G4003:G4066" si="173">C$40+(C$41-C$40)*(($E4003-$A$40)/($A$41-$A$40))</f>
        <v>2.7844270000000001E-2</v>
      </c>
    </row>
    <row r="4004" spans="5:7" x14ac:dyDescent="0.25">
      <c r="E4004" s="16">
        <v>40.020000000000003</v>
      </c>
      <c r="F4004" s="15">
        <f t="shared" si="172"/>
        <v>11.040918</v>
      </c>
      <c r="G4004" s="17">
        <f t="shared" si="173"/>
        <v>2.7838539999999998E-2</v>
      </c>
    </row>
    <row r="4005" spans="5:7" x14ac:dyDescent="0.25">
      <c r="E4005" s="16">
        <v>40.03</v>
      </c>
      <c r="F4005" s="15">
        <f t="shared" si="172"/>
        <v>11.043377</v>
      </c>
      <c r="G4005" s="17">
        <f t="shared" si="173"/>
        <v>2.7832809999999999E-2</v>
      </c>
    </row>
    <row r="4006" spans="5:7" x14ac:dyDescent="0.25">
      <c r="E4006" s="16">
        <v>40.04</v>
      </c>
      <c r="F4006" s="15">
        <f t="shared" si="172"/>
        <v>11.045836</v>
      </c>
      <c r="G4006" s="17">
        <f t="shared" si="173"/>
        <v>2.7827080000000001E-2</v>
      </c>
    </row>
    <row r="4007" spans="5:7" x14ac:dyDescent="0.25">
      <c r="E4007" s="16">
        <v>40.049999999999997</v>
      </c>
      <c r="F4007" s="15">
        <f t="shared" si="172"/>
        <v>11.048295</v>
      </c>
      <c r="G4007" s="17">
        <f t="shared" si="173"/>
        <v>2.7821350000000002E-2</v>
      </c>
    </row>
    <row r="4008" spans="5:7" x14ac:dyDescent="0.25">
      <c r="E4008" s="16">
        <v>40.06</v>
      </c>
      <c r="F4008" s="15">
        <f t="shared" si="172"/>
        <v>11.050754</v>
      </c>
      <c r="G4008" s="17">
        <f t="shared" si="173"/>
        <v>2.7815619999999999E-2</v>
      </c>
    </row>
    <row r="4009" spans="5:7" x14ac:dyDescent="0.25">
      <c r="E4009" s="16">
        <v>40.07</v>
      </c>
      <c r="F4009" s="15">
        <f t="shared" si="172"/>
        <v>11.053213</v>
      </c>
      <c r="G4009" s="17">
        <f t="shared" si="173"/>
        <v>2.780989E-2</v>
      </c>
    </row>
    <row r="4010" spans="5:7" x14ac:dyDescent="0.25">
      <c r="E4010" s="16">
        <v>40.08</v>
      </c>
      <c r="F4010" s="15">
        <f t="shared" si="172"/>
        <v>11.055671999999999</v>
      </c>
      <c r="G4010" s="17">
        <f t="shared" si="173"/>
        <v>2.7804160000000001E-2</v>
      </c>
    </row>
    <row r="4011" spans="5:7" x14ac:dyDescent="0.25">
      <c r="E4011" s="16">
        <v>40.090000000000003</v>
      </c>
      <c r="F4011" s="15">
        <f t="shared" si="172"/>
        <v>11.058131000000001</v>
      </c>
      <c r="G4011" s="17">
        <f t="shared" si="173"/>
        <v>2.7798429999999999E-2</v>
      </c>
    </row>
    <row r="4012" spans="5:7" x14ac:dyDescent="0.25">
      <c r="E4012" s="16">
        <v>40.1</v>
      </c>
      <c r="F4012" s="15">
        <f t="shared" si="172"/>
        <v>11.060589999999999</v>
      </c>
      <c r="G4012" s="17">
        <f t="shared" si="173"/>
        <v>2.77927E-2</v>
      </c>
    </row>
    <row r="4013" spans="5:7" x14ac:dyDescent="0.25">
      <c r="E4013" s="16">
        <v>40.11</v>
      </c>
      <c r="F4013" s="15">
        <f t="shared" si="172"/>
        <v>11.063048999999999</v>
      </c>
      <c r="G4013" s="17">
        <f t="shared" si="173"/>
        <v>2.7786970000000001E-2</v>
      </c>
    </row>
    <row r="4014" spans="5:7" x14ac:dyDescent="0.25">
      <c r="E4014" s="16">
        <v>40.119999999999997</v>
      </c>
      <c r="F4014" s="15">
        <f t="shared" si="172"/>
        <v>11.065507999999999</v>
      </c>
      <c r="G4014" s="17">
        <f t="shared" si="173"/>
        <v>2.7781240000000002E-2</v>
      </c>
    </row>
    <row r="4015" spans="5:7" x14ac:dyDescent="0.25">
      <c r="E4015" s="16">
        <v>40.130000000000003</v>
      </c>
      <c r="F4015" s="15">
        <f t="shared" si="172"/>
        <v>11.067966999999999</v>
      </c>
      <c r="G4015" s="17">
        <f t="shared" si="173"/>
        <v>2.777551E-2</v>
      </c>
    </row>
    <row r="4016" spans="5:7" x14ac:dyDescent="0.25">
      <c r="E4016" s="16">
        <v>40.14</v>
      </c>
      <c r="F4016" s="15">
        <f t="shared" si="172"/>
        <v>11.070425999999999</v>
      </c>
      <c r="G4016" s="17">
        <f t="shared" si="173"/>
        <v>2.7769780000000001E-2</v>
      </c>
    </row>
    <row r="4017" spans="5:7" x14ac:dyDescent="0.25">
      <c r="E4017" s="16">
        <v>40.15</v>
      </c>
      <c r="F4017" s="15">
        <f t="shared" si="172"/>
        <v>11.072884999999999</v>
      </c>
      <c r="G4017" s="17">
        <f t="shared" si="173"/>
        <v>2.7764050000000002E-2</v>
      </c>
    </row>
    <row r="4018" spans="5:7" x14ac:dyDescent="0.25">
      <c r="E4018" s="16">
        <v>40.159999999999997</v>
      </c>
      <c r="F4018" s="15">
        <f t="shared" si="172"/>
        <v>11.075343999999999</v>
      </c>
      <c r="G4018" s="17">
        <f t="shared" si="173"/>
        <v>2.7758320000000003E-2</v>
      </c>
    </row>
    <row r="4019" spans="5:7" x14ac:dyDescent="0.25">
      <c r="E4019" s="16">
        <v>40.17</v>
      </c>
      <c r="F4019" s="15">
        <f t="shared" si="172"/>
        <v>11.077802999999999</v>
      </c>
      <c r="G4019" s="17">
        <f t="shared" si="173"/>
        <v>2.7752589999999997E-2</v>
      </c>
    </row>
    <row r="4020" spans="5:7" x14ac:dyDescent="0.25">
      <c r="E4020" s="16">
        <v>40.18</v>
      </c>
      <c r="F4020" s="15">
        <f t="shared" si="172"/>
        <v>11.080261999999999</v>
      </c>
      <c r="G4020" s="17">
        <f t="shared" si="173"/>
        <v>2.7746860000000002E-2</v>
      </c>
    </row>
    <row r="4021" spans="5:7" x14ac:dyDescent="0.25">
      <c r="E4021" s="16">
        <v>40.19</v>
      </c>
      <c r="F4021" s="15">
        <f t="shared" si="172"/>
        <v>11.082720999999999</v>
      </c>
      <c r="G4021" s="17">
        <f t="shared" si="173"/>
        <v>2.7741130000000003E-2</v>
      </c>
    </row>
    <row r="4022" spans="5:7" x14ac:dyDescent="0.25">
      <c r="E4022" s="16">
        <v>40.200000000000003</v>
      </c>
      <c r="F4022" s="15">
        <f t="shared" si="172"/>
        <v>11.085180000000001</v>
      </c>
      <c r="G4022" s="17">
        <f t="shared" si="173"/>
        <v>2.7735399999999997E-2</v>
      </c>
    </row>
    <row r="4023" spans="5:7" x14ac:dyDescent="0.25">
      <c r="E4023" s="16">
        <v>40.21</v>
      </c>
      <c r="F4023" s="15">
        <f t="shared" si="172"/>
        <v>11.087638999999999</v>
      </c>
      <c r="G4023" s="17">
        <f t="shared" si="173"/>
        <v>2.7729669999999998E-2</v>
      </c>
    </row>
    <row r="4024" spans="5:7" x14ac:dyDescent="0.25">
      <c r="E4024" s="16">
        <v>40.22</v>
      </c>
      <c r="F4024" s="15">
        <f t="shared" si="172"/>
        <v>11.090097999999999</v>
      </c>
      <c r="G4024" s="17">
        <f t="shared" si="173"/>
        <v>2.7723939999999999E-2</v>
      </c>
    </row>
    <row r="4025" spans="5:7" x14ac:dyDescent="0.25">
      <c r="E4025" s="16">
        <v>40.229999999999997</v>
      </c>
      <c r="F4025" s="15">
        <f t="shared" si="172"/>
        <v>11.092556999999999</v>
      </c>
      <c r="G4025" s="17">
        <f t="shared" si="173"/>
        <v>2.771821E-2</v>
      </c>
    </row>
    <row r="4026" spans="5:7" x14ac:dyDescent="0.25">
      <c r="E4026" s="16">
        <v>40.24</v>
      </c>
      <c r="F4026" s="15">
        <f t="shared" si="172"/>
        <v>11.095015999999999</v>
      </c>
      <c r="G4026" s="17">
        <f t="shared" si="173"/>
        <v>2.7712479999999998E-2</v>
      </c>
    </row>
    <row r="4027" spans="5:7" x14ac:dyDescent="0.25">
      <c r="E4027" s="16">
        <v>40.25</v>
      </c>
      <c r="F4027" s="15">
        <f t="shared" si="172"/>
        <v>11.097474999999999</v>
      </c>
      <c r="G4027" s="17">
        <f t="shared" si="173"/>
        <v>2.7706749999999999E-2</v>
      </c>
    </row>
    <row r="4028" spans="5:7" x14ac:dyDescent="0.25">
      <c r="E4028" s="16">
        <v>40.26</v>
      </c>
      <c r="F4028" s="15">
        <f t="shared" si="172"/>
        <v>11.099933999999999</v>
      </c>
      <c r="G4028" s="17">
        <f t="shared" si="173"/>
        <v>2.770102E-2</v>
      </c>
    </row>
    <row r="4029" spans="5:7" x14ac:dyDescent="0.25">
      <c r="E4029" s="16">
        <v>40.270000000000003</v>
      </c>
      <c r="F4029" s="15">
        <f t="shared" si="172"/>
        <v>11.102393000000001</v>
      </c>
      <c r="G4029" s="17">
        <f t="shared" si="173"/>
        <v>2.7695289999999997E-2</v>
      </c>
    </row>
    <row r="4030" spans="5:7" x14ac:dyDescent="0.25">
      <c r="E4030" s="16">
        <v>40.28</v>
      </c>
      <c r="F4030" s="15">
        <f t="shared" si="172"/>
        <v>11.104851999999999</v>
      </c>
      <c r="G4030" s="17">
        <f t="shared" si="173"/>
        <v>2.7689559999999998E-2</v>
      </c>
    </row>
    <row r="4031" spans="5:7" x14ac:dyDescent="0.25">
      <c r="E4031" s="16">
        <v>40.29</v>
      </c>
      <c r="F4031" s="15">
        <f t="shared" si="172"/>
        <v>11.107310999999999</v>
      </c>
      <c r="G4031" s="17">
        <f t="shared" si="173"/>
        <v>2.768383E-2</v>
      </c>
    </row>
    <row r="4032" spans="5:7" x14ac:dyDescent="0.25">
      <c r="E4032" s="16">
        <v>40.299999999999997</v>
      </c>
      <c r="F4032" s="15">
        <f t="shared" si="172"/>
        <v>11.109769999999999</v>
      </c>
      <c r="G4032" s="17">
        <f t="shared" si="173"/>
        <v>2.7678100000000001E-2</v>
      </c>
    </row>
    <row r="4033" spans="5:7" x14ac:dyDescent="0.25">
      <c r="E4033" s="16">
        <v>40.31</v>
      </c>
      <c r="F4033" s="15">
        <f t="shared" si="172"/>
        <v>11.112228999999999</v>
      </c>
      <c r="G4033" s="17">
        <f t="shared" si="173"/>
        <v>2.7672369999999998E-2</v>
      </c>
    </row>
    <row r="4034" spans="5:7" x14ac:dyDescent="0.25">
      <c r="E4034" s="16">
        <v>40.32</v>
      </c>
      <c r="F4034" s="15">
        <f t="shared" si="172"/>
        <v>11.114687999999999</v>
      </c>
      <c r="G4034" s="17">
        <f t="shared" si="173"/>
        <v>2.7666639999999999E-2</v>
      </c>
    </row>
    <row r="4035" spans="5:7" x14ac:dyDescent="0.25">
      <c r="E4035" s="16">
        <v>40.33</v>
      </c>
      <c r="F4035" s="15">
        <f t="shared" si="172"/>
        <v>11.117146999999999</v>
      </c>
      <c r="G4035" s="17">
        <f t="shared" si="173"/>
        <v>2.766091E-2</v>
      </c>
    </row>
    <row r="4036" spans="5:7" x14ac:dyDescent="0.25">
      <c r="E4036" s="16">
        <v>40.340000000000003</v>
      </c>
      <c r="F4036" s="15">
        <f t="shared" si="172"/>
        <v>11.119606000000001</v>
      </c>
      <c r="G4036" s="17">
        <f t="shared" si="173"/>
        <v>2.7655179999999998E-2</v>
      </c>
    </row>
    <row r="4037" spans="5:7" x14ac:dyDescent="0.25">
      <c r="E4037" s="16">
        <v>40.35</v>
      </c>
      <c r="F4037" s="15">
        <f t="shared" si="172"/>
        <v>11.122064999999999</v>
      </c>
      <c r="G4037" s="17">
        <f t="shared" si="173"/>
        <v>2.7649449999999999E-2</v>
      </c>
    </row>
    <row r="4038" spans="5:7" x14ac:dyDescent="0.25">
      <c r="E4038" s="16">
        <v>40.36</v>
      </c>
      <c r="F4038" s="15">
        <f t="shared" si="172"/>
        <v>11.124523999999999</v>
      </c>
      <c r="G4038" s="17">
        <f t="shared" si="173"/>
        <v>2.764372E-2</v>
      </c>
    </row>
    <row r="4039" spans="5:7" x14ac:dyDescent="0.25">
      <c r="E4039" s="16">
        <v>40.369999999999997</v>
      </c>
      <c r="F4039" s="15">
        <f t="shared" si="172"/>
        <v>11.126982999999999</v>
      </c>
      <c r="G4039" s="17">
        <f t="shared" si="173"/>
        <v>2.7637990000000001E-2</v>
      </c>
    </row>
    <row r="4040" spans="5:7" x14ac:dyDescent="0.25">
      <c r="E4040" s="16">
        <v>40.380000000000003</v>
      </c>
      <c r="F4040" s="15">
        <f t="shared" si="172"/>
        <v>11.129442000000001</v>
      </c>
      <c r="G4040" s="17">
        <f t="shared" si="173"/>
        <v>2.7632259999999999E-2</v>
      </c>
    </row>
    <row r="4041" spans="5:7" x14ac:dyDescent="0.25">
      <c r="E4041" s="16">
        <v>40.39</v>
      </c>
      <c r="F4041" s="15">
        <f t="shared" si="172"/>
        <v>11.131900999999999</v>
      </c>
      <c r="G4041" s="17">
        <f t="shared" si="173"/>
        <v>2.762653E-2</v>
      </c>
    </row>
    <row r="4042" spans="5:7" x14ac:dyDescent="0.25">
      <c r="E4042" s="16">
        <v>40.4</v>
      </c>
      <c r="F4042" s="15">
        <f t="shared" si="172"/>
        <v>11.134359999999999</v>
      </c>
      <c r="G4042" s="17">
        <f t="shared" si="173"/>
        <v>2.7620800000000001E-2</v>
      </c>
    </row>
    <row r="4043" spans="5:7" x14ac:dyDescent="0.25">
      <c r="E4043" s="16">
        <v>40.409999999999997</v>
      </c>
      <c r="F4043" s="15">
        <f t="shared" si="172"/>
        <v>11.136818999999999</v>
      </c>
      <c r="G4043" s="17">
        <f t="shared" si="173"/>
        <v>2.7615070000000002E-2</v>
      </c>
    </row>
    <row r="4044" spans="5:7" x14ac:dyDescent="0.25">
      <c r="E4044" s="16">
        <v>40.42</v>
      </c>
      <c r="F4044" s="15">
        <f t="shared" si="172"/>
        <v>11.139277999999999</v>
      </c>
      <c r="G4044" s="17">
        <f t="shared" si="173"/>
        <v>2.760934E-2</v>
      </c>
    </row>
    <row r="4045" spans="5:7" x14ac:dyDescent="0.25">
      <c r="E4045" s="16">
        <v>40.43</v>
      </c>
      <c r="F4045" s="15">
        <f t="shared" si="172"/>
        <v>11.141736999999999</v>
      </c>
      <c r="G4045" s="17">
        <f t="shared" si="173"/>
        <v>2.7603610000000001E-2</v>
      </c>
    </row>
    <row r="4046" spans="5:7" x14ac:dyDescent="0.25">
      <c r="E4046" s="16">
        <v>40.44</v>
      </c>
      <c r="F4046" s="15">
        <f t="shared" si="172"/>
        <v>11.144195999999999</v>
      </c>
      <c r="G4046" s="17">
        <f t="shared" si="173"/>
        <v>2.7597880000000002E-2</v>
      </c>
    </row>
    <row r="4047" spans="5:7" x14ac:dyDescent="0.25">
      <c r="E4047" s="16">
        <v>40.450000000000003</v>
      </c>
      <c r="F4047" s="15">
        <f t="shared" si="172"/>
        <v>11.146655000000001</v>
      </c>
      <c r="G4047" s="17">
        <f t="shared" si="173"/>
        <v>2.7592149999999999E-2</v>
      </c>
    </row>
    <row r="4048" spans="5:7" x14ac:dyDescent="0.25">
      <c r="E4048" s="16">
        <v>40.46</v>
      </c>
      <c r="F4048" s="15">
        <f t="shared" si="172"/>
        <v>11.149113999999999</v>
      </c>
      <c r="G4048" s="17">
        <f t="shared" si="173"/>
        <v>2.758642E-2</v>
      </c>
    </row>
    <row r="4049" spans="5:7" x14ac:dyDescent="0.25">
      <c r="E4049" s="16">
        <v>40.47</v>
      </c>
      <c r="F4049" s="15">
        <f t="shared" si="172"/>
        <v>11.151572999999999</v>
      </c>
      <c r="G4049" s="17">
        <f t="shared" si="173"/>
        <v>2.7580690000000001E-2</v>
      </c>
    </row>
    <row r="4050" spans="5:7" x14ac:dyDescent="0.25">
      <c r="E4050" s="16">
        <v>40.479999999999997</v>
      </c>
      <c r="F4050" s="15">
        <f t="shared" si="172"/>
        <v>11.154031999999999</v>
      </c>
      <c r="G4050" s="17">
        <f t="shared" si="173"/>
        <v>2.7574960000000003E-2</v>
      </c>
    </row>
    <row r="4051" spans="5:7" x14ac:dyDescent="0.25">
      <c r="E4051" s="16">
        <v>40.49</v>
      </c>
      <c r="F4051" s="15">
        <f t="shared" si="172"/>
        <v>11.156491000000001</v>
      </c>
      <c r="G4051" s="17">
        <f t="shared" si="173"/>
        <v>2.756923E-2</v>
      </c>
    </row>
    <row r="4052" spans="5:7" x14ac:dyDescent="0.25">
      <c r="E4052" s="16">
        <v>40.5</v>
      </c>
      <c r="F4052" s="15">
        <f t="shared" si="172"/>
        <v>11.158949999999999</v>
      </c>
      <c r="G4052" s="17">
        <f t="shared" si="173"/>
        <v>2.7563500000000001E-2</v>
      </c>
    </row>
    <row r="4053" spans="5:7" x14ac:dyDescent="0.25">
      <c r="E4053" s="16">
        <v>40.51</v>
      </c>
      <c r="F4053" s="15">
        <f t="shared" si="172"/>
        <v>11.161408999999999</v>
      </c>
      <c r="G4053" s="17">
        <f t="shared" si="173"/>
        <v>2.7557770000000002E-2</v>
      </c>
    </row>
    <row r="4054" spans="5:7" x14ac:dyDescent="0.25">
      <c r="E4054" s="16">
        <v>40.520000000000003</v>
      </c>
      <c r="F4054" s="15">
        <f t="shared" si="172"/>
        <v>11.163868000000001</v>
      </c>
      <c r="G4054" s="17">
        <f t="shared" si="173"/>
        <v>2.7552039999999996E-2</v>
      </c>
    </row>
    <row r="4055" spans="5:7" x14ac:dyDescent="0.25">
      <c r="E4055" s="16">
        <v>40.53</v>
      </c>
      <c r="F4055" s="15">
        <f t="shared" si="172"/>
        <v>11.166326999999999</v>
      </c>
      <c r="G4055" s="17">
        <f t="shared" si="173"/>
        <v>2.7546309999999997E-2</v>
      </c>
    </row>
    <row r="4056" spans="5:7" x14ac:dyDescent="0.25">
      <c r="E4056" s="16">
        <v>40.54</v>
      </c>
      <c r="F4056" s="15">
        <f t="shared" si="172"/>
        <v>11.168785999999999</v>
      </c>
      <c r="G4056" s="17">
        <f t="shared" si="173"/>
        <v>2.7540580000000002E-2</v>
      </c>
    </row>
    <row r="4057" spans="5:7" x14ac:dyDescent="0.25">
      <c r="E4057" s="16">
        <v>40.549999999999997</v>
      </c>
      <c r="F4057" s="15">
        <f t="shared" si="172"/>
        <v>11.171244999999999</v>
      </c>
      <c r="G4057" s="17">
        <f t="shared" si="173"/>
        <v>2.7534850000000003E-2</v>
      </c>
    </row>
    <row r="4058" spans="5:7" x14ac:dyDescent="0.25">
      <c r="E4058" s="16">
        <v>40.56</v>
      </c>
      <c r="F4058" s="15">
        <f t="shared" si="172"/>
        <v>11.173704000000001</v>
      </c>
      <c r="G4058" s="17">
        <f t="shared" si="173"/>
        <v>2.7529119999999997E-2</v>
      </c>
    </row>
    <row r="4059" spans="5:7" x14ac:dyDescent="0.25">
      <c r="E4059" s="16">
        <v>40.57</v>
      </c>
      <c r="F4059" s="15">
        <f t="shared" si="172"/>
        <v>11.176162999999999</v>
      </c>
      <c r="G4059" s="17">
        <f t="shared" si="173"/>
        <v>2.7523389999999998E-2</v>
      </c>
    </row>
    <row r="4060" spans="5:7" x14ac:dyDescent="0.25">
      <c r="E4060" s="16">
        <v>40.58</v>
      </c>
      <c r="F4060" s="15">
        <f t="shared" si="172"/>
        <v>11.178621999999999</v>
      </c>
      <c r="G4060" s="17">
        <f t="shared" si="173"/>
        <v>2.7517659999999999E-2</v>
      </c>
    </row>
    <row r="4061" spans="5:7" x14ac:dyDescent="0.25">
      <c r="E4061" s="16">
        <v>40.590000000000003</v>
      </c>
      <c r="F4061" s="15">
        <f t="shared" si="172"/>
        <v>11.181081000000001</v>
      </c>
      <c r="G4061" s="17">
        <f t="shared" si="173"/>
        <v>2.7511929999999997E-2</v>
      </c>
    </row>
    <row r="4062" spans="5:7" x14ac:dyDescent="0.25">
      <c r="E4062" s="16">
        <v>40.6</v>
      </c>
      <c r="F4062" s="15">
        <f t="shared" si="172"/>
        <v>11.183540000000001</v>
      </c>
      <c r="G4062" s="17">
        <f t="shared" si="173"/>
        <v>2.7506199999999998E-2</v>
      </c>
    </row>
    <row r="4063" spans="5:7" x14ac:dyDescent="0.25">
      <c r="E4063" s="16">
        <v>40.61</v>
      </c>
      <c r="F4063" s="15">
        <f t="shared" si="172"/>
        <v>11.185998999999999</v>
      </c>
      <c r="G4063" s="17">
        <f t="shared" si="173"/>
        <v>2.7500469999999999E-2</v>
      </c>
    </row>
    <row r="4064" spans="5:7" x14ac:dyDescent="0.25">
      <c r="E4064" s="16">
        <v>40.619999999999997</v>
      </c>
      <c r="F4064" s="15">
        <f t="shared" si="172"/>
        <v>11.188457999999999</v>
      </c>
      <c r="G4064" s="17">
        <f t="shared" si="173"/>
        <v>2.749474E-2</v>
      </c>
    </row>
    <row r="4065" spans="5:7" x14ac:dyDescent="0.25">
      <c r="E4065" s="16">
        <v>40.630000000000003</v>
      </c>
      <c r="F4065" s="15">
        <f t="shared" si="172"/>
        <v>11.190917000000001</v>
      </c>
      <c r="G4065" s="17">
        <f t="shared" si="173"/>
        <v>2.7489009999999998E-2</v>
      </c>
    </row>
    <row r="4066" spans="5:7" x14ac:dyDescent="0.25">
      <c r="E4066" s="16">
        <v>40.64</v>
      </c>
      <c r="F4066" s="15">
        <f t="shared" si="172"/>
        <v>11.193375999999999</v>
      </c>
      <c r="G4066" s="17">
        <f t="shared" si="173"/>
        <v>2.7483279999999999E-2</v>
      </c>
    </row>
    <row r="4067" spans="5:7" x14ac:dyDescent="0.25">
      <c r="E4067" s="16">
        <v>40.65</v>
      </c>
      <c r="F4067" s="15">
        <f t="shared" ref="F4067:F4130" si="174">B$40+(B$41-B$40)*(($E4067-$A$40)/($A$41-$A$40))</f>
        <v>11.195834999999999</v>
      </c>
      <c r="G4067" s="17">
        <f t="shared" ref="G4067:G4130" si="175">C$40+(C$41-C$40)*(($E4067-$A$40)/($A$41-$A$40))</f>
        <v>2.747755E-2</v>
      </c>
    </row>
    <row r="4068" spans="5:7" x14ac:dyDescent="0.25">
      <c r="E4068" s="16">
        <v>40.659999999999997</v>
      </c>
      <c r="F4068" s="15">
        <f t="shared" si="174"/>
        <v>11.198293999999999</v>
      </c>
      <c r="G4068" s="17">
        <f t="shared" si="175"/>
        <v>2.7471820000000001E-2</v>
      </c>
    </row>
    <row r="4069" spans="5:7" x14ac:dyDescent="0.25">
      <c r="E4069" s="16">
        <v>40.67</v>
      </c>
      <c r="F4069" s="15">
        <f t="shared" si="174"/>
        <v>11.200753000000001</v>
      </c>
      <c r="G4069" s="17">
        <f t="shared" si="175"/>
        <v>2.7466089999999999E-2</v>
      </c>
    </row>
    <row r="4070" spans="5:7" x14ac:dyDescent="0.25">
      <c r="E4070" s="16">
        <v>40.68</v>
      </c>
      <c r="F4070" s="15">
        <f t="shared" si="174"/>
        <v>11.203211999999999</v>
      </c>
      <c r="G4070" s="17">
        <f t="shared" si="175"/>
        <v>2.746036E-2</v>
      </c>
    </row>
    <row r="4071" spans="5:7" x14ac:dyDescent="0.25">
      <c r="E4071" s="16">
        <v>40.69</v>
      </c>
      <c r="F4071" s="15">
        <f t="shared" si="174"/>
        <v>11.205670999999999</v>
      </c>
      <c r="G4071" s="17">
        <f t="shared" si="175"/>
        <v>2.7454630000000001E-2</v>
      </c>
    </row>
    <row r="4072" spans="5:7" x14ac:dyDescent="0.25">
      <c r="E4072" s="16">
        <v>40.700000000000003</v>
      </c>
      <c r="F4072" s="15">
        <f t="shared" si="174"/>
        <v>11.208130000000001</v>
      </c>
      <c r="G4072" s="17">
        <f t="shared" si="175"/>
        <v>2.7448899999999998E-2</v>
      </c>
    </row>
    <row r="4073" spans="5:7" x14ac:dyDescent="0.25">
      <c r="E4073" s="16">
        <v>40.71</v>
      </c>
      <c r="F4073" s="15">
        <f t="shared" si="174"/>
        <v>11.210589000000001</v>
      </c>
      <c r="G4073" s="17">
        <f t="shared" si="175"/>
        <v>2.7443169999999999E-2</v>
      </c>
    </row>
    <row r="4074" spans="5:7" x14ac:dyDescent="0.25">
      <c r="E4074" s="16">
        <v>40.72</v>
      </c>
      <c r="F4074" s="15">
        <f t="shared" si="174"/>
        <v>11.213047999999999</v>
      </c>
      <c r="G4074" s="17">
        <f t="shared" si="175"/>
        <v>2.743744E-2</v>
      </c>
    </row>
    <row r="4075" spans="5:7" x14ac:dyDescent="0.25">
      <c r="E4075" s="16">
        <v>40.729999999999997</v>
      </c>
      <c r="F4075" s="15">
        <f t="shared" si="174"/>
        <v>11.215506999999999</v>
      </c>
      <c r="G4075" s="17">
        <f t="shared" si="175"/>
        <v>2.7431710000000002E-2</v>
      </c>
    </row>
    <row r="4076" spans="5:7" x14ac:dyDescent="0.25">
      <c r="E4076" s="16">
        <v>40.74</v>
      </c>
      <c r="F4076" s="15">
        <f t="shared" si="174"/>
        <v>11.217966000000001</v>
      </c>
      <c r="G4076" s="17">
        <f t="shared" si="175"/>
        <v>2.7425979999999999E-2</v>
      </c>
    </row>
    <row r="4077" spans="5:7" x14ac:dyDescent="0.25">
      <c r="E4077" s="16">
        <v>40.75</v>
      </c>
      <c r="F4077" s="15">
        <f t="shared" si="174"/>
        <v>11.220424999999999</v>
      </c>
      <c r="G4077" s="17">
        <f t="shared" si="175"/>
        <v>2.742025E-2</v>
      </c>
    </row>
    <row r="4078" spans="5:7" x14ac:dyDescent="0.25">
      <c r="E4078" s="16">
        <v>40.76</v>
      </c>
      <c r="F4078" s="15">
        <f t="shared" si="174"/>
        <v>11.222883999999999</v>
      </c>
      <c r="G4078" s="17">
        <f t="shared" si="175"/>
        <v>2.7414520000000001E-2</v>
      </c>
    </row>
    <row r="4079" spans="5:7" x14ac:dyDescent="0.25">
      <c r="E4079" s="16">
        <v>40.770000000000003</v>
      </c>
      <c r="F4079" s="15">
        <f t="shared" si="174"/>
        <v>11.225343000000001</v>
      </c>
      <c r="G4079" s="17">
        <f t="shared" si="175"/>
        <v>2.7408789999999999E-2</v>
      </c>
    </row>
    <row r="4080" spans="5:7" x14ac:dyDescent="0.25">
      <c r="E4080" s="16">
        <v>40.78</v>
      </c>
      <c r="F4080" s="15">
        <f t="shared" si="174"/>
        <v>11.227802000000001</v>
      </c>
      <c r="G4080" s="17">
        <f t="shared" si="175"/>
        <v>2.740306E-2</v>
      </c>
    </row>
    <row r="4081" spans="5:7" x14ac:dyDescent="0.25">
      <c r="E4081" s="16">
        <v>40.79</v>
      </c>
      <c r="F4081" s="15">
        <f t="shared" si="174"/>
        <v>11.230260999999999</v>
      </c>
      <c r="G4081" s="17">
        <f t="shared" si="175"/>
        <v>2.7397330000000001E-2</v>
      </c>
    </row>
    <row r="4082" spans="5:7" x14ac:dyDescent="0.25">
      <c r="E4082" s="16">
        <v>40.799999999999997</v>
      </c>
      <c r="F4082" s="15">
        <f t="shared" si="174"/>
        <v>11.232719999999999</v>
      </c>
      <c r="G4082" s="17">
        <f t="shared" si="175"/>
        <v>2.7391600000000002E-2</v>
      </c>
    </row>
    <row r="4083" spans="5:7" x14ac:dyDescent="0.25">
      <c r="E4083" s="16">
        <v>40.81</v>
      </c>
      <c r="F4083" s="15">
        <f t="shared" si="174"/>
        <v>11.235179</v>
      </c>
      <c r="G4083" s="17">
        <f t="shared" si="175"/>
        <v>2.738587E-2</v>
      </c>
    </row>
    <row r="4084" spans="5:7" x14ac:dyDescent="0.25">
      <c r="E4084" s="16">
        <v>40.82</v>
      </c>
      <c r="F4084" s="15">
        <f t="shared" si="174"/>
        <v>11.237638</v>
      </c>
      <c r="G4084" s="17">
        <f t="shared" si="175"/>
        <v>2.7380140000000001E-2</v>
      </c>
    </row>
    <row r="4085" spans="5:7" x14ac:dyDescent="0.25">
      <c r="E4085" s="16">
        <v>40.83</v>
      </c>
      <c r="F4085" s="15">
        <f t="shared" si="174"/>
        <v>11.240096999999999</v>
      </c>
      <c r="G4085" s="17">
        <f t="shared" si="175"/>
        <v>2.7374410000000002E-2</v>
      </c>
    </row>
    <row r="4086" spans="5:7" x14ac:dyDescent="0.25">
      <c r="E4086" s="16">
        <v>40.840000000000003</v>
      </c>
      <c r="F4086" s="15">
        <f t="shared" si="174"/>
        <v>11.242556</v>
      </c>
      <c r="G4086" s="17">
        <f t="shared" si="175"/>
        <v>2.7368679999999999E-2</v>
      </c>
    </row>
    <row r="4087" spans="5:7" x14ac:dyDescent="0.25">
      <c r="E4087" s="16">
        <v>40.85</v>
      </c>
      <c r="F4087" s="15">
        <f t="shared" si="174"/>
        <v>11.245015</v>
      </c>
      <c r="G4087" s="17">
        <f t="shared" si="175"/>
        <v>2.736295E-2</v>
      </c>
    </row>
    <row r="4088" spans="5:7" x14ac:dyDescent="0.25">
      <c r="E4088" s="16">
        <v>40.86</v>
      </c>
      <c r="F4088" s="15">
        <f t="shared" si="174"/>
        <v>11.247473999999999</v>
      </c>
      <c r="G4088" s="17">
        <f t="shared" si="175"/>
        <v>2.7357220000000002E-2</v>
      </c>
    </row>
    <row r="4089" spans="5:7" x14ac:dyDescent="0.25">
      <c r="E4089" s="16">
        <v>40.869999999999997</v>
      </c>
      <c r="F4089" s="15">
        <f t="shared" si="174"/>
        <v>11.249932999999999</v>
      </c>
      <c r="G4089" s="17">
        <f t="shared" si="175"/>
        <v>2.7351490000000003E-2</v>
      </c>
    </row>
    <row r="4090" spans="5:7" x14ac:dyDescent="0.25">
      <c r="E4090" s="16">
        <v>40.880000000000003</v>
      </c>
      <c r="F4090" s="15">
        <f t="shared" si="174"/>
        <v>11.252392</v>
      </c>
      <c r="G4090" s="17">
        <f t="shared" si="175"/>
        <v>2.7345759999999997E-2</v>
      </c>
    </row>
    <row r="4091" spans="5:7" x14ac:dyDescent="0.25">
      <c r="E4091" s="16">
        <v>40.89</v>
      </c>
      <c r="F4091" s="15">
        <f t="shared" si="174"/>
        <v>11.254851</v>
      </c>
      <c r="G4091" s="17">
        <f t="shared" si="175"/>
        <v>2.7340030000000001E-2</v>
      </c>
    </row>
    <row r="4092" spans="5:7" x14ac:dyDescent="0.25">
      <c r="E4092" s="16">
        <v>40.9</v>
      </c>
      <c r="F4092" s="15">
        <f t="shared" si="174"/>
        <v>11.257309999999999</v>
      </c>
      <c r="G4092" s="17">
        <f t="shared" si="175"/>
        <v>2.7334299999999999E-2</v>
      </c>
    </row>
    <row r="4093" spans="5:7" x14ac:dyDescent="0.25">
      <c r="E4093" s="16">
        <v>40.909999999999997</v>
      </c>
      <c r="F4093" s="15">
        <f t="shared" si="174"/>
        <v>11.259768999999999</v>
      </c>
      <c r="G4093" s="17">
        <f t="shared" si="175"/>
        <v>2.7328570000000003E-2</v>
      </c>
    </row>
    <row r="4094" spans="5:7" x14ac:dyDescent="0.25">
      <c r="E4094" s="16">
        <v>40.92</v>
      </c>
      <c r="F4094" s="15">
        <f t="shared" si="174"/>
        <v>11.262228</v>
      </c>
      <c r="G4094" s="17">
        <f t="shared" si="175"/>
        <v>2.7322839999999998E-2</v>
      </c>
    </row>
    <row r="4095" spans="5:7" x14ac:dyDescent="0.25">
      <c r="E4095" s="16">
        <v>40.93</v>
      </c>
      <c r="F4095" s="15">
        <f t="shared" si="174"/>
        <v>11.264687</v>
      </c>
      <c r="G4095" s="17">
        <f t="shared" si="175"/>
        <v>2.7317109999999999E-2</v>
      </c>
    </row>
    <row r="4096" spans="5:7" x14ac:dyDescent="0.25">
      <c r="E4096" s="16">
        <v>40.94</v>
      </c>
      <c r="F4096" s="15">
        <f t="shared" si="174"/>
        <v>11.267145999999999</v>
      </c>
      <c r="G4096" s="17">
        <f t="shared" si="175"/>
        <v>2.731138E-2</v>
      </c>
    </row>
    <row r="4097" spans="5:7" x14ac:dyDescent="0.25">
      <c r="E4097" s="16">
        <v>40.950000000000003</v>
      </c>
      <c r="F4097" s="15">
        <f t="shared" si="174"/>
        <v>11.269605</v>
      </c>
      <c r="G4097" s="17">
        <f t="shared" si="175"/>
        <v>2.7305649999999997E-2</v>
      </c>
    </row>
    <row r="4098" spans="5:7" x14ac:dyDescent="0.25">
      <c r="E4098" s="16">
        <v>40.96</v>
      </c>
      <c r="F4098" s="15">
        <f t="shared" si="174"/>
        <v>11.272064</v>
      </c>
      <c r="G4098" s="17">
        <f t="shared" si="175"/>
        <v>2.7299919999999998E-2</v>
      </c>
    </row>
    <row r="4099" spans="5:7" x14ac:dyDescent="0.25">
      <c r="E4099" s="16">
        <v>40.97</v>
      </c>
      <c r="F4099" s="15">
        <f t="shared" si="174"/>
        <v>11.274522999999999</v>
      </c>
      <c r="G4099" s="17">
        <f t="shared" si="175"/>
        <v>2.7294189999999999E-2</v>
      </c>
    </row>
    <row r="4100" spans="5:7" x14ac:dyDescent="0.25">
      <c r="E4100" s="16">
        <v>40.98</v>
      </c>
      <c r="F4100" s="15">
        <f t="shared" si="174"/>
        <v>11.276981999999999</v>
      </c>
      <c r="G4100" s="17">
        <f t="shared" si="175"/>
        <v>2.728846E-2</v>
      </c>
    </row>
    <row r="4101" spans="5:7" x14ac:dyDescent="0.25">
      <c r="E4101" s="16">
        <v>40.99</v>
      </c>
      <c r="F4101" s="15">
        <f t="shared" si="174"/>
        <v>11.279441</v>
      </c>
      <c r="G4101" s="17">
        <f t="shared" si="175"/>
        <v>2.7282729999999998E-2</v>
      </c>
    </row>
    <row r="4102" spans="5:7" x14ac:dyDescent="0.25">
      <c r="E4102" s="16">
        <v>41</v>
      </c>
      <c r="F4102" s="15">
        <f t="shared" si="174"/>
        <v>11.2819</v>
      </c>
      <c r="G4102" s="17">
        <f t="shared" si="175"/>
        <v>2.7276999999999999E-2</v>
      </c>
    </row>
    <row r="4103" spans="5:7" x14ac:dyDescent="0.25">
      <c r="E4103" s="16">
        <v>41.01</v>
      </c>
      <c r="F4103" s="15">
        <f t="shared" si="174"/>
        <v>11.284358999999998</v>
      </c>
      <c r="G4103" s="17">
        <f t="shared" si="175"/>
        <v>2.727127E-2</v>
      </c>
    </row>
    <row r="4104" spans="5:7" x14ac:dyDescent="0.25">
      <c r="E4104" s="16">
        <v>41.02</v>
      </c>
      <c r="F4104" s="15">
        <f t="shared" si="174"/>
        <v>11.286818</v>
      </c>
      <c r="G4104" s="17">
        <f t="shared" si="175"/>
        <v>2.7265539999999998E-2</v>
      </c>
    </row>
    <row r="4105" spans="5:7" x14ac:dyDescent="0.25">
      <c r="E4105" s="16">
        <v>41.03</v>
      </c>
      <c r="F4105" s="15">
        <f t="shared" si="174"/>
        <v>11.289277</v>
      </c>
      <c r="G4105" s="17">
        <f t="shared" si="175"/>
        <v>2.7259809999999999E-2</v>
      </c>
    </row>
    <row r="4106" spans="5:7" x14ac:dyDescent="0.25">
      <c r="E4106" s="16">
        <v>41.04</v>
      </c>
      <c r="F4106" s="15">
        <f t="shared" si="174"/>
        <v>11.291736</v>
      </c>
      <c r="G4106" s="17">
        <f t="shared" si="175"/>
        <v>2.725408E-2</v>
      </c>
    </row>
    <row r="4107" spans="5:7" x14ac:dyDescent="0.25">
      <c r="E4107" s="16">
        <v>41.05</v>
      </c>
      <c r="F4107" s="15">
        <f t="shared" si="174"/>
        <v>11.294194999999998</v>
      </c>
      <c r="G4107" s="17">
        <f t="shared" si="175"/>
        <v>2.7248350000000001E-2</v>
      </c>
    </row>
    <row r="4108" spans="5:7" x14ac:dyDescent="0.25">
      <c r="E4108" s="16">
        <v>41.06</v>
      </c>
      <c r="F4108" s="15">
        <f t="shared" si="174"/>
        <v>11.296654</v>
      </c>
      <c r="G4108" s="17">
        <f t="shared" si="175"/>
        <v>2.7242619999999999E-2</v>
      </c>
    </row>
    <row r="4109" spans="5:7" x14ac:dyDescent="0.25">
      <c r="E4109" s="16">
        <v>41.07</v>
      </c>
      <c r="F4109" s="15">
        <f t="shared" si="174"/>
        <v>11.299113</v>
      </c>
      <c r="G4109" s="17">
        <f t="shared" si="175"/>
        <v>2.723689E-2</v>
      </c>
    </row>
    <row r="4110" spans="5:7" x14ac:dyDescent="0.25">
      <c r="E4110" s="16">
        <v>41.08</v>
      </c>
      <c r="F4110" s="15">
        <f t="shared" si="174"/>
        <v>11.301571999999998</v>
      </c>
      <c r="G4110" s="17">
        <f t="shared" si="175"/>
        <v>2.7231160000000001E-2</v>
      </c>
    </row>
    <row r="4111" spans="5:7" x14ac:dyDescent="0.25">
      <c r="E4111" s="16">
        <v>41.09</v>
      </c>
      <c r="F4111" s="15">
        <f t="shared" si="174"/>
        <v>11.304031</v>
      </c>
      <c r="G4111" s="17">
        <f t="shared" si="175"/>
        <v>2.7225429999999998E-2</v>
      </c>
    </row>
    <row r="4112" spans="5:7" x14ac:dyDescent="0.25">
      <c r="E4112" s="16">
        <v>41.1</v>
      </c>
      <c r="F4112" s="15">
        <f t="shared" si="174"/>
        <v>11.30649</v>
      </c>
      <c r="G4112" s="17">
        <f t="shared" si="175"/>
        <v>2.7219699999999999E-2</v>
      </c>
    </row>
    <row r="4113" spans="5:7" x14ac:dyDescent="0.25">
      <c r="E4113" s="16">
        <v>41.11</v>
      </c>
      <c r="F4113" s="15">
        <f t="shared" si="174"/>
        <v>11.308949</v>
      </c>
      <c r="G4113" s="17">
        <f t="shared" si="175"/>
        <v>2.7213970000000001E-2</v>
      </c>
    </row>
    <row r="4114" spans="5:7" x14ac:dyDescent="0.25">
      <c r="E4114" s="16">
        <v>41.12</v>
      </c>
      <c r="F4114" s="15">
        <f t="shared" si="174"/>
        <v>11.311407999999998</v>
      </c>
      <c r="G4114" s="17">
        <f t="shared" si="175"/>
        <v>2.7208240000000002E-2</v>
      </c>
    </row>
    <row r="4115" spans="5:7" x14ac:dyDescent="0.25">
      <c r="E4115" s="16">
        <v>41.13</v>
      </c>
      <c r="F4115" s="15">
        <f t="shared" si="174"/>
        <v>11.313867</v>
      </c>
      <c r="G4115" s="17">
        <f t="shared" si="175"/>
        <v>2.7202509999999999E-2</v>
      </c>
    </row>
    <row r="4116" spans="5:7" x14ac:dyDescent="0.25">
      <c r="E4116" s="16">
        <v>41.14</v>
      </c>
      <c r="F4116" s="15">
        <f t="shared" si="174"/>
        <v>11.316326</v>
      </c>
      <c r="G4116" s="17">
        <f t="shared" si="175"/>
        <v>2.719678E-2</v>
      </c>
    </row>
    <row r="4117" spans="5:7" x14ac:dyDescent="0.25">
      <c r="E4117" s="16">
        <v>41.15</v>
      </c>
      <c r="F4117" s="15">
        <f t="shared" si="174"/>
        <v>11.318784999999998</v>
      </c>
      <c r="G4117" s="17">
        <f t="shared" si="175"/>
        <v>2.7191050000000001E-2</v>
      </c>
    </row>
    <row r="4118" spans="5:7" x14ac:dyDescent="0.25">
      <c r="E4118" s="16">
        <v>41.16</v>
      </c>
      <c r="F4118" s="15">
        <f t="shared" si="174"/>
        <v>11.321243999999998</v>
      </c>
      <c r="G4118" s="17">
        <f t="shared" si="175"/>
        <v>2.7185320000000002E-2</v>
      </c>
    </row>
    <row r="4119" spans="5:7" x14ac:dyDescent="0.25">
      <c r="E4119" s="16">
        <v>41.17</v>
      </c>
      <c r="F4119" s="15">
        <f t="shared" si="174"/>
        <v>11.323703</v>
      </c>
      <c r="G4119" s="17">
        <f t="shared" si="175"/>
        <v>2.717959E-2</v>
      </c>
    </row>
    <row r="4120" spans="5:7" x14ac:dyDescent="0.25">
      <c r="E4120" s="16">
        <v>41.18</v>
      </c>
      <c r="F4120" s="15">
        <f t="shared" si="174"/>
        <v>11.326162</v>
      </c>
      <c r="G4120" s="17">
        <f t="shared" si="175"/>
        <v>2.7173860000000001E-2</v>
      </c>
    </row>
    <row r="4121" spans="5:7" x14ac:dyDescent="0.25">
      <c r="E4121" s="16">
        <v>41.19</v>
      </c>
      <c r="F4121" s="15">
        <f t="shared" si="174"/>
        <v>11.328620999999998</v>
      </c>
      <c r="G4121" s="17">
        <f t="shared" si="175"/>
        <v>2.7168130000000002E-2</v>
      </c>
    </row>
    <row r="4122" spans="5:7" x14ac:dyDescent="0.25">
      <c r="E4122" s="16">
        <v>41.2</v>
      </c>
      <c r="F4122" s="15">
        <f t="shared" si="174"/>
        <v>11.33108</v>
      </c>
      <c r="G4122" s="17">
        <f t="shared" si="175"/>
        <v>2.71624E-2</v>
      </c>
    </row>
    <row r="4123" spans="5:7" x14ac:dyDescent="0.25">
      <c r="E4123" s="16">
        <v>41.21</v>
      </c>
      <c r="F4123" s="15">
        <f t="shared" si="174"/>
        <v>11.333539</v>
      </c>
      <c r="G4123" s="17">
        <f t="shared" si="175"/>
        <v>2.7156670000000001E-2</v>
      </c>
    </row>
    <row r="4124" spans="5:7" x14ac:dyDescent="0.25">
      <c r="E4124" s="16">
        <v>41.22</v>
      </c>
      <c r="F4124" s="15">
        <f t="shared" si="174"/>
        <v>11.335998</v>
      </c>
      <c r="G4124" s="17">
        <f t="shared" si="175"/>
        <v>2.7150940000000002E-2</v>
      </c>
    </row>
    <row r="4125" spans="5:7" x14ac:dyDescent="0.25">
      <c r="E4125" s="16">
        <v>41.23</v>
      </c>
      <c r="F4125" s="15">
        <f t="shared" si="174"/>
        <v>11.338456999999998</v>
      </c>
      <c r="G4125" s="17">
        <f t="shared" si="175"/>
        <v>2.7145210000000003E-2</v>
      </c>
    </row>
    <row r="4126" spans="5:7" x14ac:dyDescent="0.25">
      <c r="E4126" s="16">
        <v>41.24</v>
      </c>
      <c r="F4126" s="15">
        <f t="shared" si="174"/>
        <v>11.340916</v>
      </c>
      <c r="G4126" s="17">
        <f t="shared" si="175"/>
        <v>2.7139480000000001E-2</v>
      </c>
    </row>
    <row r="4127" spans="5:7" x14ac:dyDescent="0.25">
      <c r="E4127" s="16">
        <v>41.25</v>
      </c>
      <c r="F4127" s="15">
        <f t="shared" si="174"/>
        <v>11.343375</v>
      </c>
      <c r="G4127" s="17">
        <f t="shared" si="175"/>
        <v>2.7133749999999998E-2</v>
      </c>
    </row>
    <row r="4128" spans="5:7" x14ac:dyDescent="0.25">
      <c r="E4128" s="16">
        <v>41.26</v>
      </c>
      <c r="F4128" s="15">
        <f t="shared" si="174"/>
        <v>11.345834</v>
      </c>
      <c r="G4128" s="17">
        <f t="shared" si="175"/>
        <v>2.7128020000000003E-2</v>
      </c>
    </row>
    <row r="4129" spans="5:7" x14ac:dyDescent="0.25">
      <c r="E4129" s="16">
        <v>41.27</v>
      </c>
      <c r="F4129" s="15">
        <f t="shared" si="174"/>
        <v>11.348293</v>
      </c>
      <c r="G4129" s="17">
        <f t="shared" si="175"/>
        <v>2.7122289999999997E-2</v>
      </c>
    </row>
    <row r="4130" spans="5:7" x14ac:dyDescent="0.25">
      <c r="E4130" s="16">
        <v>41.28</v>
      </c>
      <c r="F4130" s="15">
        <f t="shared" si="174"/>
        <v>11.350752</v>
      </c>
      <c r="G4130" s="17">
        <f t="shared" si="175"/>
        <v>2.7116559999999998E-2</v>
      </c>
    </row>
    <row r="4131" spans="5:7" x14ac:dyDescent="0.25">
      <c r="E4131" s="16">
        <v>41.29</v>
      </c>
      <c r="F4131" s="15">
        <f t="shared" ref="F4131:F4194" si="176">B$40+(B$41-B$40)*(($E4131-$A$40)/($A$41-$A$40))</f>
        <v>11.353211</v>
      </c>
      <c r="G4131" s="17">
        <f t="shared" ref="G4131:G4194" si="177">C$40+(C$41-C$40)*(($E4131-$A$40)/($A$41-$A$40))</f>
        <v>2.7110829999999999E-2</v>
      </c>
    </row>
    <row r="4132" spans="5:7" x14ac:dyDescent="0.25">
      <c r="E4132" s="16">
        <v>41.3</v>
      </c>
      <c r="F4132" s="15">
        <f t="shared" si="176"/>
        <v>11.355669999999998</v>
      </c>
      <c r="G4132" s="17">
        <f t="shared" si="177"/>
        <v>2.71051E-2</v>
      </c>
    </row>
    <row r="4133" spans="5:7" x14ac:dyDescent="0.25">
      <c r="E4133" s="16">
        <v>41.31</v>
      </c>
      <c r="F4133" s="15">
        <f t="shared" si="176"/>
        <v>11.358129</v>
      </c>
      <c r="G4133" s="17">
        <f t="shared" si="177"/>
        <v>2.7099369999999998E-2</v>
      </c>
    </row>
    <row r="4134" spans="5:7" x14ac:dyDescent="0.25">
      <c r="E4134" s="16">
        <v>41.32</v>
      </c>
      <c r="F4134" s="15">
        <f t="shared" si="176"/>
        <v>11.360588</v>
      </c>
      <c r="G4134" s="17">
        <f t="shared" si="177"/>
        <v>2.7093639999999999E-2</v>
      </c>
    </row>
    <row r="4135" spans="5:7" x14ac:dyDescent="0.25">
      <c r="E4135" s="16">
        <v>41.33</v>
      </c>
      <c r="F4135" s="15">
        <f t="shared" si="176"/>
        <v>11.363047</v>
      </c>
      <c r="G4135" s="17">
        <f t="shared" si="177"/>
        <v>2.708791E-2</v>
      </c>
    </row>
    <row r="4136" spans="5:7" x14ac:dyDescent="0.25">
      <c r="E4136" s="16">
        <v>41.34</v>
      </c>
      <c r="F4136" s="15">
        <f t="shared" si="176"/>
        <v>11.365506</v>
      </c>
      <c r="G4136" s="17">
        <f t="shared" si="177"/>
        <v>2.7082179999999997E-2</v>
      </c>
    </row>
    <row r="4137" spans="5:7" x14ac:dyDescent="0.25">
      <c r="E4137" s="16">
        <v>41.35</v>
      </c>
      <c r="F4137" s="15">
        <f t="shared" si="176"/>
        <v>11.367965</v>
      </c>
      <c r="G4137" s="17">
        <f t="shared" si="177"/>
        <v>2.7076449999999998E-2</v>
      </c>
    </row>
    <row r="4138" spans="5:7" x14ac:dyDescent="0.25">
      <c r="E4138" s="16">
        <v>41.36</v>
      </c>
      <c r="F4138" s="15">
        <f t="shared" si="176"/>
        <v>11.370424</v>
      </c>
      <c r="G4138" s="17">
        <f t="shared" si="177"/>
        <v>2.707072E-2</v>
      </c>
    </row>
    <row r="4139" spans="5:7" x14ac:dyDescent="0.25">
      <c r="E4139" s="16">
        <v>41.37</v>
      </c>
      <c r="F4139" s="15">
        <f t="shared" si="176"/>
        <v>11.372882999999998</v>
      </c>
      <c r="G4139" s="17">
        <f t="shared" si="177"/>
        <v>2.7064990000000001E-2</v>
      </c>
    </row>
    <row r="4140" spans="5:7" x14ac:dyDescent="0.25">
      <c r="E4140" s="16">
        <v>41.38</v>
      </c>
      <c r="F4140" s="15">
        <f t="shared" si="176"/>
        <v>11.375342</v>
      </c>
      <c r="G4140" s="17">
        <f t="shared" si="177"/>
        <v>2.7059259999999998E-2</v>
      </c>
    </row>
    <row r="4141" spans="5:7" x14ac:dyDescent="0.25">
      <c r="E4141" s="16">
        <v>41.39</v>
      </c>
      <c r="F4141" s="15">
        <f t="shared" si="176"/>
        <v>11.377801</v>
      </c>
      <c r="G4141" s="17">
        <f t="shared" si="177"/>
        <v>2.7053529999999999E-2</v>
      </c>
    </row>
    <row r="4142" spans="5:7" x14ac:dyDescent="0.25">
      <c r="E4142" s="16">
        <v>41.4</v>
      </c>
      <c r="F4142" s="15">
        <f t="shared" si="176"/>
        <v>11.38026</v>
      </c>
      <c r="G4142" s="17">
        <f t="shared" si="177"/>
        <v>2.70478E-2</v>
      </c>
    </row>
    <row r="4143" spans="5:7" x14ac:dyDescent="0.25">
      <c r="E4143" s="16">
        <v>41.41</v>
      </c>
      <c r="F4143" s="15">
        <f t="shared" si="176"/>
        <v>11.382718999999998</v>
      </c>
      <c r="G4143" s="17">
        <f t="shared" si="177"/>
        <v>2.7042070000000001E-2</v>
      </c>
    </row>
    <row r="4144" spans="5:7" x14ac:dyDescent="0.25">
      <c r="E4144" s="16">
        <v>41.42</v>
      </c>
      <c r="F4144" s="15">
        <f t="shared" si="176"/>
        <v>11.385178</v>
      </c>
      <c r="G4144" s="17">
        <f t="shared" si="177"/>
        <v>2.7036339999999999E-2</v>
      </c>
    </row>
    <row r="4145" spans="5:7" x14ac:dyDescent="0.25">
      <c r="E4145" s="16">
        <v>41.43</v>
      </c>
      <c r="F4145" s="15">
        <f t="shared" si="176"/>
        <v>11.387637</v>
      </c>
      <c r="G4145" s="17">
        <f t="shared" si="177"/>
        <v>2.703061E-2</v>
      </c>
    </row>
    <row r="4146" spans="5:7" x14ac:dyDescent="0.25">
      <c r="E4146" s="16">
        <v>41.44</v>
      </c>
      <c r="F4146" s="15">
        <f t="shared" si="176"/>
        <v>11.390096</v>
      </c>
      <c r="G4146" s="17">
        <f t="shared" si="177"/>
        <v>2.7024880000000001E-2</v>
      </c>
    </row>
    <row r="4147" spans="5:7" x14ac:dyDescent="0.25">
      <c r="E4147" s="16">
        <v>41.45</v>
      </c>
      <c r="F4147" s="15">
        <f t="shared" si="176"/>
        <v>11.392555</v>
      </c>
      <c r="G4147" s="17">
        <f t="shared" si="177"/>
        <v>2.7019149999999999E-2</v>
      </c>
    </row>
    <row r="4148" spans="5:7" x14ac:dyDescent="0.25">
      <c r="E4148" s="16">
        <v>41.46</v>
      </c>
      <c r="F4148" s="15">
        <f t="shared" si="176"/>
        <v>11.395014</v>
      </c>
      <c r="G4148" s="17">
        <f t="shared" si="177"/>
        <v>2.701342E-2</v>
      </c>
    </row>
    <row r="4149" spans="5:7" x14ac:dyDescent="0.25">
      <c r="E4149" s="16">
        <v>41.47</v>
      </c>
      <c r="F4149" s="15">
        <f t="shared" si="176"/>
        <v>11.397473</v>
      </c>
      <c r="G4149" s="17">
        <f t="shared" si="177"/>
        <v>2.7007690000000001E-2</v>
      </c>
    </row>
    <row r="4150" spans="5:7" x14ac:dyDescent="0.25">
      <c r="E4150" s="16">
        <v>41.48</v>
      </c>
      <c r="F4150" s="15">
        <f t="shared" si="176"/>
        <v>11.399931999999998</v>
      </c>
      <c r="G4150" s="17">
        <f t="shared" si="177"/>
        <v>2.7001960000000002E-2</v>
      </c>
    </row>
    <row r="4151" spans="5:7" x14ac:dyDescent="0.25">
      <c r="E4151" s="16">
        <v>41.49</v>
      </c>
      <c r="F4151" s="15">
        <f t="shared" si="176"/>
        <v>11.402391</v>
      </c>
      <c r="G4151" s="17">
        <f t="shared" si="177"/>
        <v>2.699623E-2</v>
      </c>
    </row>
    <row r="4152" spans="5:7" x14ac:dyDescent="0.25">
      <c r="E4152" s="16">
        <v>41.5</v>
      </c>
      <c r="F4152" s="15">
        <f t="shared" si="176"/>
        <v>11.40485</v>
      </c>
      <c r="G4152" s="17">
        <f t="shared" si="177"/>
        <v>2.6990500000000001E-2</v>
      </c>
    </row>
    <row r="4153" spans="5:7" x14ac:dyDescent="0.25">
      <c r="E4153" s="16">
        <v>41.51</v>
      </c>
      <c r="F4153" s="15">
        <f t="shared" si="176"/>
        <v>11.407309</v>
      </c>
      <c r="G4153" s="17">
        <f t="shared" si="177"/>
        <v>2.6984770000000002E-2</v>
      </c>
    </row>
    <row r="4154" spans="5:7" x14ac:dyDescent="0.25">
      <c r="E4154" s="16">
        <v>41.52</v>
      </c>
      <c r="F4154" s="15">
        <f t="shared" si="176"/>
        <v>11.409768</v>
      </c>
      <c r="G4154" s="17">
        <f t="shared" si="177"/>
        <v>2.6979039999999999E-2</v>
      </c>
    </row>
    <row r="4155" spans="5:7" x14ac:dyDescent="0.25">
      <c r="E4155" s="16">
        <v>41.53</v>
      </c>
      <c r="F4155" s="15">
        <f t="shared" si="176"/>
        <v>11.412227</v>
      </c>
      <c r="G4155" s="17">
        <f t="shared" si="177"/>
        <v>2.697331E-2</v>
      </c>
    </row>
    <row r="4156" spans="5:7" x14ac:dyDescent="0.25">
      <c r="E4156" s="16">
        <v>41.54</v>
      </c>
      <c r="F4156" s="15">
        <f t="shared" si="176"/>
        <v>11.414686</v>
      </c>
      <c r="G4156" s="17">
        <f t="shared" si="177"/>
        <v>2.6967580000000001E-2</v>
      </c>
    </row>
    <row r="4157" spans="5:7" x14ac:dyDescent="0.25">
      <c r="E4157" s="16">
        <v>41.55</v>
      </c>
      <c r="F4157" s="15">
        <f t="shared" si="176"/>
        <v>11.417145</v>
      </c>
      <c r="G4157" s="17">
        <f t="shared" si="177"/>
        <v>2.6961850000000002E-2</v>
      </c>
    </row>
    <row r="4158" spans="5:7" x14ac:dyDescent="0.25">
      <c r="E4158" s="16">
        <v>41.56</v>
      </c>
      <c r="F4158" s="15">
        <f t="shared" si="176"/>
        <v>11.419604</v>
      </c>
      <c r="G4158" s="17">
        <f t="shared" si="177"/>
        <v>2.695612E-2</v>
      </c>
    </row>
    <row r="4159" spans="5:7" x14ac:dyDescent="0.25">
      <c r="E4159" s="16">
        <v>41.57</v>
      </c>
      <c r="F4159" s="15">
        <f t="shared" si="176"/>
        <v>11.422063</v>
      </c>
      <c r="G4159" s="17">
        <f t="shared" si="177"/>
        <v>2.6950390000000001E-2</v>
      </c>
    </row>
    <row r="4160" spans="5:7" x14ac:dyDescent="0.25">
      <c r="E4160" s="16">
        <v>41.58</v>
      </c>
      <c r="F4160" s="15">
        <f t="shared" si="176"/>
        <v>11.424522</v>
      </c>
      <c r="G4160" s="17">
        <f t="shared" si="177"/>
        <v>2.6944660000000002E-2</v>
      </c>
    </row>
    <row r="4161" spans="5:7" x14ac:dyDescent="0.25">
      <c r="E4161" s="16">
        <v>41.59</v>
      </c>
      <c r="F4161" s="15">
        <f t="shared" si="176"/>
        <v>11.426981</v>
      </c>
      <c r="G4161" s="17">
        <f t="shared" si="177"/>
        <v>2.6938929999999996E-2</v>
      </c>
    </row>
    <row r="4162" spans="5:7" x14ac:dyDescent="0.25">
      <c r="E4162" s="16">
        <v>41.6</v>
      </c>
      <c r="F4162" s="15">
        <f t="shared" si="176"/>
        <v>11.42944</v>
      </c>
      <c r="G4162" s="17">
        <f t="shared" si="177"/>
        <v>2.6933199999999997E-2</v>
      </c>
    </row>
    <row r="4163" spans="5:7" x14ac:dyDescent="0.25">
      <c r="E4163" s="16">
        <v>41.61</v>
      </c>
      <c r="F4163" s="15">
        <f t="shared" si="176"/>
        <v>11.431899</v>
      </c>
      <c r="G4163" s="17">
        <f t="shared" si="177"/>
        <v>2.6927470000000002E-2</v>
      </c>
    </row>
    <row r="4164" spans="5:7" x14ac:dyDescent="0.25">
      <c r="E4164" s="16">
        <v>41.62</v>
      </c>
      <c r="F4164" s="15">
        <f t="shared" si="176"/>
        <v>11.434358</v>
      </c>
      <c r="G4164" s="17">
        <f t="shared" si="177"/>
        <v>2.692174E-2</v>
      </c>
    </row>
    <row r="4165" spans="5:7" x14ac:dyDescent="0.25">
      <c r="E4165" s="16">
        <v>41.63</v>
      </c>
      <c r="F4165" s="15">
        <f t="shared" si="176"/>
        <v>11.436817</v>
      </c>
      <c r="G4165" s="17">
        <f t="shared" si="177"/>
        <v>2.6916009999999997E-2</v>
      </c>
    </row>
    <row r="4166" spans="5:7" x14ac:dyDescent="0.25">
      <c r="E4166" s="16">
        <v>41.64</v>
      </c>
      <c r="F4166" s="15">
        <f t="shared" si="176"/>
        <v>11.439276</v>
      </c>
      <c r="G4166" s="17">
        <f t="shared" si="177"/>
        <v>2.6910279999999998E-2</v>
      </c>
    </row>
    <row r="4167" spans="5:7" x14ac:dyDescent="0.25">
      <c r="E4167" s="16">
        <v>41.65</v>
      </c>
      <c r="F4167" s="15">
        <f t="shared" si="176"/>
        <v>11.441735</v>
      </c>
      <c r="G4167" s="17">
        <f t="shared" si="177"/>
        <v>2.6904549999999999E-2</v>
      </c>
    </row>
    <row r="4168" spans="5:7" x14ac:dyDescent="0.25">
      <c r="E4168" s="16">
        <v>41.66</v>
      </c>
      <c r="F4168" s="15">
        <f t="shared" si="176"/>
        <v>11.444194</v>
      </c>
      <c r="G4168" s="17">
        <f t="shared" si="177"/>
        <v>2.689882E-2</v>
      </c>
    </row>
    <row r="4169" spans="5:7" x14ac:dyDescent="0.25">
      <c r="E4169" s="16">
        <v>41.67</v>
      </c>
      <c r="F4169" s="15">
        <f t="shared" si="176"/>
        <v>11.446653</v>
      </c>
      <c r="G4169" s="17">
        <f t="shared" si="177"/>
        <v>2.6893089999999998E-2</v>
      </c>
    </row>
    <row r="4170" spans="5:7" x14ac:dyDescent="0.25">
      <c r="E4170" s="16">
        <v>41.68</v>
      </c>
      <c r="F4170" s="15">
        <f t="shared" si="176"/>
        <v>11.449112</v>
      </c>
      <c r="G4170" s="17">
        <f t="shared" si="177"/>
        <v>2.6887359999999999E-2</v>
      </c>
    </row>
    <row r="4171" spans="5:7" x14ac:dyDescent="0.25">
      <c r="E4171" s="16">
        <v>41.69</v>
      </c>
      <c r="F4171" s="15">
        <f t="shared" si="176"/>
        <v>11.451571</v>
      </c>
      <c r="G4171" s="17">
        <f t="shared" si="177"/>
        <v>2.688163E-2</v>
      </c>
    </row>
    <row r="4172" spans="5:7" x14ac:dyDescent="0.25">
      <c r="E4172" s="16">
        <v>41.7</v>
      </c>
      <c r="F4172" s="15">
        <f t="shared" si="176"/>
        <v>11.454029999999999</v>
      </c>
      <c r="G4172" s="17">
        <f t="shared" si="177"/>
        <v>2.6875899999999998E-2</v>
      </c>
    </row>
    <row r="4173" spans="5:7" x14ac:dyDescent="0.25">
      <c r="E4173" s="16">
        <v>41.71</v>
      </c>
      <c r="F4173" s="15">
        <f t="shared" si="176"/>
        <v>11.456488999999999</v>
      </c>
      <c r="G4173" s="17">
        <f t="shared" si="177"/>
        <v>2.6870169999999999E-2</v>
      </c>
    </row>
    <row r="4174" spans="5:7" x14ac:dyDescent="0.25">
      <c r="E4174" s="16">
        <v>41.72</v>
      </c>
      <c r="F4174" s="15">
        <f t="shared" si="176"/>
        <v>11.458947999999999</v>
      </c>
      <c r="G4174" s="17">
        <f t="shared" si="177"/>
        <v>2.686444E-2</v>
      </c>
    </row>
    <row r="4175" spans="5:7" x14ac:dyDescent="0.25">
      <c r="E4175" s="16">
        <v>41.73</v>
      </c>
      <c r="F4175" s="15">
        <f t="shared" si="176"/>
        <v>11.461406999999999</v>
      </c>
      <c r="G4175" s="17">
        <f t="shared" si="177"/>
        <v>2.6858710000000001E-2</v>
      </c>
    </row>
    <row r="4176" spans="5:7" x14ac:dyDescent="0.25">
      <c r="E4176" s="16">
        <v>41.74</v>
      </c>
      <c r="F4176" s="15">
        <f t="shared" si="176"/>
        <v>11.463865999999999</v>
      </c>
      <c r="G4176" s="17">
        <f t="shared" si="177"/>
        <v>2.6852979999999999E-2</v>
      </c>
    </row>
    <row r="4177" spans="5:7" x14ac:dyDescent="0.25">
      <c r="E4177" s="16">
        <v>41.75</v>
      </c>
      <c r="F4177" s="15">
        <f t="shared" si="176"/>
        <v>11.466324999999999</v>
      </c>
      <c r="G4177" s="17">
        <f t="shared" si="177"/>
        <v>2.684725E-2</v>
      </c>
    </row>
    <row r="4178" spans="5:7" x14ac:dyDescent="0.25">
      <c r="E4178" s="16">
        <v>41.76</v>
      </c>
      <c r="F4178" s="15">
        <f t="shared" si="176"/>
        <v>11.468783999999999</v>
      </c>
      <c r="G4178" s="17">
        <f t="shared" si="177"/>
        <v>2.6841520000000001E-2</v>
      </c>
    </row>
    <row r="4179" spans="5:7" x14ac:dyDescent="0.25">
      <c r="E4179" s="16">
        <v>41.77</v>
      </c>
      <c r="F4179" s="15">
        <f t="shared" si="176"/>
        <v>11.471243000000001</v>
      </c>
      <c r="G4179" s="17">
        <f t="shared" si="177"/>
        <v>2.6835789999999998E-2</v>
      </c>
    </row>
    <row r="4180" spans="5:7" x14ac:dyDescent="0.25">
      <c r="E4180" s="16">
        <v>41.78</v>
      </c>
      <c r="F4180" s="15">
        <f t="shared" si="176"/>
        <v>11.473701999999999</v>
      </c>
      <c r="G4180" s="17">
        <f t="shared" si="177"/>
        <v>2.6830059999999999E-2</v>
      </c>
    </row>
    <row r="4181" spans="5:7" x14ac:dyDescent="0.25">
      <c r="E4181" s="16">
        <v>41.79</v>
      </c>
      <c r="F4181" s="15">
        <f t="shared" si="176"/>
        <v>11.476160999999999</v>
      </c>
      <c r="G4181" s="17">
        <f t="shared" si="177"/>
        <v>2.682433E-2</v>
      </c>
    </row>
    <row r="4182" spans="5:7" x14ac:dyDescent="0.25">
      <c r="E4182" s="16">
        <v>41.8</v>
      </c>
      <c r="F4182" s="15">
        <f t="shared" si="176"/>
        <v>11.478619999999999</v>
      </c>
      <c r="G4182" s="17">
        <f t="shared" si="177"/>
        <v>2.6818600000000001E-2</v>
      </c>
    </row>
    <row r="4183" spans="5:7" x14ac:dyDescent="0.25">
      <c r="E4183" s="16">
        <v>41.81</v>
      </c>
      <c r="F4183" s="15">
        <f t="shared" si="176"/>
        <v>11.481078999999999</v>
      </c>
      <c r="G4183" s="17">
        <f t="shared" si="177"/>
        <v>2.6812869999999999E-2</v>
      </c>
    </row>
    <row r="4184" spans="5:7" x14ac:dyDescent="0.25">
      <c r="E4184" s="16">
        <v>41.82</v>
      </c>
      <c r="F4184" s="15">
        <f t="shared" si="176"/>
        <v>11.483537999999999</v>
      </c>
      <c r="G4184" s="17">
        <f t="shared" si="177"/>
        <v>2.680714E-2</v>
      </c>
    </row>
    <row r="4185" spans="5:7" x14ac:dyDescent="0.25">
      <c r="E4185" s="16">
        <v>41.83</v>
      </c>
      <c r="F4185" s="15">
        <f t="shared" si="176"/>
        <v>11.485996999999999</v>
      </c>
      <c r="G4185" s="17">
        <f t="shared" si="177"/>
        <v>2.6801410000000001E-2</v>
      </c>
    </row>
    <row r="4186" spans="5:7" x14ac:dyDescent="0.25">
      <c r="E4186" s="16">
        <v>41.84</v>
      </c>
      <c r="F4186" s="15">
        <f t="shared" si="176"/>
        <v>11.488456000000001</v>
      </c>
      <c r="G4186" s="17">
        <f t="shared" si="177"/>
        <v>2.6795679999999999E-2</v>
      </c>
    </row>
    <row r="4187" spans="5:7" x14ac:dyDescent="0.25">
      <c r="E4187" s="16">
        <v>41.85</v>
      </c>
      <c r="F4187" s="15">
        <f t="shared" si="176"/>
        <v>11.490914999999999</v>
      </c>
      <c r="G4187" s="17">
        <f t="shared" si="177"/>
        <v>2.678995E-2</v>
      </c>
    </row>
    <row r="4188" spans="5:7" x14ac:dyDescent="0.25">
      <c r="E4188" s="16">
        <v>41.86</v>
      </c>
      <c r="F4188" s="15">
        <f t="shared" si="176"/>
        <v>11.493373999999999</v>
      </c>
      <c r="G4188" s="17">
        <f t="shared" si="177"/>
        <v>2.6784220000000001E-2</v>
      </c>
    </row>
    <row r="4189" spans="5:7" x14ac:dyDescent="0.25">
      <c r="E4189" s="16">
        <v>41.87</v>
      </c>
      <c r="F4189" s="15">
        <f t="shared" si="176"/>
        <v>11.495832999999999</v>
      </c>
      <c r="G4189" s="17">
        <f t="shared" si="177"/>
        <v>2.6778490000000002E-2</v>
      </c>
    </row>
    <row r="4190" spans="5:7" x14ac:dyDescent="0.25">
      <c r="E4190" s="16">
        <v>41.88</v>
      </c>
      <c r="F4190" s="15">
        <f t="shared" si="176"/>
        <v>11.498291999999999</v>
      </c>
      <c r="G4190" s="17">
        <f t="shared" si="177"/>
        <v>2.677276E-2</v>
      </c>
    </row>
    <row r="4191" spans="5:7" x14ac:dyDescent="0.25">
      <c r="E4191" s="16">
        <v>41.89</v>
      </c>
      <c r="F4191" s="15">
        <f t="shared" si="176"/>
        <v>11.500750999999999</v>
      </c>
      <c r="G4191" s="17">
        <f t="shared" si="177"/>
        <v>2.6767030000000001E-2</v>
      </c>
    </row>
    <row r="4192" spans="5:7" x14ac:dyDescent="0.25">
      <c r="E4192" s="16">
        <v>41.9</v>
      </c>
      <c r="F4192" s="15">
        <f t="shared" si="176"/>
        <v>11.503209999999999</v>
      </c>
      <c r="G4192" s="17">
        <f t="shared" si="177"/>
        <v>2.6761300000000002E-2</v>
      </c>
    </row>
    <row r="4193" spans="5:7" x14ac:dyDescent="0.25">
      <c r="E4193" s="16">
        <v>41.91</v>
      </c>
      <c r="F4193" s="15">
        <f t="shared" si="176"/>
        <v>11.505668999999999</v>
      </c>
      <c r="G4193" s="17">
        <f t="shared" si="177"/>
        <v>2.6755570000000003E-2</v>
      </c>
    </row>
    <row r="4194" spans="5:7" x14ac:dyDescent="0.25">
      <c r="E4194" s="16">
        <v>41.92</v>
      </c>
      <c r="F4194" s="15">
        <f t="shared" si="176"/>
        <v>11.508127999999999</v>
      </c>
      <c r="G4194" s="17">
        <f t="shared" si="177"/>
        <v>2.674984E-2</v>
      </c>
    </row>
    <row r="4195" spans="5:7" x14ac:dyDescent="0.25">
      <c r="E4195" s="16">
        <v>41.93</v>
      </c>
      <c r="F4195" s="15">
        <f t="shared" ref="F4195:F4258" si="178">B$40+(B$41-B$40)*(($E4195-$A$40)/($A$41-$A$40))</f>
        <v>11.510586999999999</v>
      </c>
      <c r="G4195" s="17">
        <f t="shared" ref="G4195:G4258" si="179">C$40+(C$41-C$40)*(($E4195-$A$40)/($A$41-$A$40))</f>
        <v>2.6744110000000001E-2</v>
      </c>
    </row>
    <row r="4196" spans="5:7" x14ac:dyDescent="0.25">
      <c r="E4196" s="16">
        <v>41.94</v>
      </c>
      <c r="F4196" s="15">
        <f t="shared" si="178"/>
        <v>11.513045999999999</v>
      </c>
      <c r="G4196" s="17">
        <f t="shared" si="179"/>
        <v>2.6738380000000003E-2</v>
      </c>
    </row>
    <row r="4197" spans="5:7" x14ac:dyDescent="0.25">
      <c r="E4197" s="16">
        <v>41.95</v>
      </c>
      <c r="F4197" s="15">
        <f t="shared" si="178"/>
        <v>11.515505000000001</v>
      </c>
      <c r="G4197" s="17">
        <f t="shared" si="179"/>
        <v>2.6732649999999997E-2</v>
      </c>
    </row>
    <row r="4198" spans="5:7" x14ac:dyDescent="0.25">
      <c r="E4198" s="16">
        <v>41.96</v>
      </c>
      <c r="F4198" s="15">
        <f t="shared" si="178"/>
        <v>11.517963999999999</v>
      </c>
      <c r="G4198" s="17">
        <f t="shared" si="179"/>
        <v>2.6726920000000001E-2</v>
      </c>
    </row>
    <row r="4199" spans="5:7" x14ac:dyDescent="0.25">
      <c r="E4199" s="16">
        <v>41.97</v>
      </c>
      <c r="F4199" s="15">
        <f t="shared" si="178"/>
        <v>11.520422999999999</v>
      </c>
      <c r="G4199" s="17">
        <f t="shared" si="179"/>
        <v>2.6721189999999999E-2</v>
      </c>
    </row>
    <row r="4200" spans="5:7" x14ac:dyDescent="0.25">
      <c r="E4200" s="16">
        <v>41.98</v>
      </c>
      <c r="F4200" s="15">
        <f t="shared" si="178"/>
        <v>11.522881999999999</v>
      </c>
      <c r="G4200" s="17">
        <f t="shared" si="179"/>
        <v>2.6715460000000003E-2</v>
      </c>
    </row>
    <row r="4201" spans="5:7" x14ac:dyDescent="0.25">
      <c r="E4201" s="16">
        <v>41.99</v>
      </c>
      <c r="F4201" s="15">
        <f t="shared" si="178"/>
        <v>11.525340999999999</v>
      </c>
      <c r="G4201" s="17">
        <f t="shared" si="179"/>
        <v>2.6709729999999998E-2</v>
      </c>
    </row>
    <row r="4202" spans="5:7" x14ac:dyDescent="0.25">
      <c r="E4202" s="16">
        <v>42</v>
      </c>
      <c r="F4202" s="15">
        <f t="shared" si="178"/>
        <v>11.527799999999999</v>
      </c>
      <c r="G4202" s="17">
        <f t="shared" si="179"/>
        <v>2.6703999999999999E-2</v>
      </c>
    </row>
    <row r="4203" spans="5:7" x14ac:dyDescent="0.25">
      <c r="E4203" s="16">
        <v>42.01</v>
      </c>
      <c r="F4203" s="15">
        <f t="shared" si="178"/>
        <v>11.530258999999999</v>
      </c>
      <c r="G4203" s="17">
        <f t="shared" si="179"/>
        <v>2.669827E-2</v>
      </c>
    </row>
    <row r="4204" spans="5:7" x14ac:dyDescent="0.25">
      <c r="E4204" s="16">
        <v>42.02</v>
      </c>
      <c r="F4204" s="15">
        <f t="shared" si="178"/>
        <v>11.532718000000001</v>
      </c>
      <c r="G4204" s="17">
        <f t="shared" si="179"/>
        <v>2.6692539999999997E-2</v>
      </c>
    </row>
    <row r="4205" spans="5:7" x14ac:dyDescent="0.25">
      <c r="E4205" s="16">
        <v>42.03</v>
      </c>
      <c r="F4205" s="15">
        <f t="shared" si="178"/>
        <v>11.535176999999999</v>
      </c>
      <c r="G4205" s="17">
        <f t="shared" si="179"/>
        <v>2.6686809999999998E-2</v>
      </c>
    </row>
    <row r="4206" spans="5:7" x14ac:dyDescent="0.25">
      <c r="E4206" s="16">
        <v>42.04</v>
      </c>
      <c r="F4206" s="15">
        <f t="shared" si="178"/>
        <v>11.537635999999999</v>
      </c>
      <c r="G4206" s="17">
        <f t="shared" si="179"/>
        <v>2.6681079999999999E-2</v>
      </c>
    </row>
    <row r="4207" spans="5:7" x14ac:dyDescent="0.25">
      <c r="E4207" s="16">
        <v>42.05</v>
      </c>
      <c r="F4207" s="15">
        <f t="shared" si="178"/>
        <v>11.540094999999999</v>
      </c>
      <c r="G4207" s="17">
        <f t="shared" si="179"/>
        <v>2.667535E-2</v>
      </c>
    </row>
    <row r="4208" spans="5:7" x14ac:dyDescent="0.25">
      <c r="E4208" s="16">
        <v>42.06</v>
      </c>
      <c r="F4208" s="15">
        <f t="shared" si="178"/>
        <v>11.542554000000001</v>
      </c>
      <c r="G4208" s="17">
        <f t="shared" si="179"/>
        <v>2.6669619999999998E-2</v>
      </c>
    </row>
    <row r="4209" spans="5:7" x14ac:dyDescent="0.25">
      <c r="E4209" s="16">
        <v>42.07</v>
      </c>
      <c r="F4209" s="15">
        <f t="shared" si="178"/>
        <v>11.545012999999999</v>
      </c>
      <c r="G4209" s="17">
        <f t="shared" si="179"/>
        <v>2.6663889999999999E-2</v>
      </c>
    </row>
    <row r="4210" spans="5:7" x14ac:dyDescent="0.25">
      <c r="E4210" s="16">
        <v>42.08</v>
      </c>
      <c r="F4210" s="15">
        <f t="shared" si="178"/>
        <v>11.547471999999999</v>
      </c>
      <c r="G4210" s="17">
        <f t="shared" si="179"/>
        <v>2.665816E-2</v>
      </c>
    </row>
    <row r="4211" spans="5:7" x14ac:dyDescent="0.25">
      <c r="E4211" s="16">
        <v>42.09</v>
      </c>
      <c r="F4211" s="15">
        <f t="shared" si="178"/>
        <v>11.549931000000001</v>
      </c>
      <c r="G4211" s="17">
        <f t="shared" si="179"/>
        <v>2.6652429999999998E-2</v>
      </c>
    </row>
    <row r="4212" spans="5:7" x14ac:dyDescent="0.25">
      <c r="E4212" s="16">
        <v>42.1</v>
      </c>
      <c r="F4212" s="15">
        <f t="shared" si="178"/>
        <v>11.552389999999999</v>
      </c>
      <c r="G4212" s="17">
        <f t="shared" si="179"/>
        <v>2.6646699999999999E-2</v>
      </c>
    </row>
    <row r="4213" spans="5:7" x14ac:dyDescent="0.25">
      <c r="E4213" s="16">
        <v>42.11</v>
      </c>
      <c r="F4213" s="15">
        <f t="shared" si="178"/>
        <v>11.554848999999999</v>
      </c>
      <c r="G4213" s="17">
        <f t="shared" si="179"/>
        <v>2.664097E-2</v>
      </c>
    </row>
    <row r="4214" spans="5:7" x14ac:dyDescent="0.25">
      <c r="E4214" s="16">
        <v>42.12</v>
      </c>
      <c r="F4214" s="15">
        <f t="shared" si="178"/>
        <v>11.557307999999999</v>
      </c>
      <c r="G4214" s="17">
        <f t="shared" si="179"/>
        <v>2.6635240000000001E-2</v>
      </c>
    </row>
    <row r="4215" spans="5:7" x14ac:dyDescent="0.25">
      <c r="E4215" s="16">
        <v>42.13</v>
      </c>
      <c r="F4215" s="15">
        <f t="shared" si="178"/>
        <v>11.559767000000001</v>
      </c>
      <c r="G4215" s="17">
        <f t="shared" si="179"/>
        <v>2.6629509999999999E-2</v>
      </c>
    </row>
    <row r="4216" spans="5:7" x14ac:dyDescent="0.25">
      <c r="E4216" s="16">
        <v>42.14</v>
      </c>
      <c r="F4216" s="15">
        <f t="shared" si="178"/>
        <v>11.562225999999999</v>
      </c>
      <c r="G4216" s="17">
        <f t="shared" si="179"/>
        <v>2.662378E-2</v>
      </c>
    </row>
    <row r="4217" spans="5:7" x14ac:dyDescent="0.25">
      <c r="E4217" s="16">
        <v>42.15</v>
      </c>
      <c r="F4217" s="15">
        <f t="shared" si="178"/>
        <v>11.564684999999999</v>
      </c>
      <c r="G4217" s="17">
        <f t="shared" si="179"/>
        <v>2.6618050000000001E-2</v>
      </c>
    </row>
    <row r="4218" spans="5:7" x14ac:dyDescent="0.25">
      <c r="E4218" s="16">
        <v>42.16</v>
      </c>
      <c r="F4218" s="15">
        <f t="shared" si="178"/>
        <v>11.567143999999999</v>
      </c>
      <c r="G4218" s="17">
        <f t="shared" si="179"/>
        <v>2.6612320000000002E-2</v>
      </c>
    </row>
    <row r="4219" spans="5:7" x14ac:dyDescent="0.25">
      <c r="E4219" s="16">
        <v>42.17</v>
      </c>
      <c r="F4219" s="15">
        <f t="shared" si="178"/>
        <v>11.569603000000001</v>
      </c>
      <c r="G4219" s="17">
        <f t="shared" si="179"/>
        <v>2.6606589999999999E-2</v>
      </c>
    </row>
    <row r="4220" spans="5:7" x14ac:dyDescent="0.25">
      <c r="E4220" s="16">
        <v>42.18</v>
      </c>
      <c r="F4220" s="15">
        <f t="shared" si="178"/>
        <v>11.572061999999999</v>
      </c>
      <c r="G4220" s="17">
        <f t="shared" si="179"/>
        <v>2.660086E-2</v>
      </c>
    </row>
    <row r="4221" spans="5:7" x14ac:dyDescent="0.25">
      <c r="E4221" s="16">
        <v>42.19</v>
      </c>
      <c r="F4221" s="15">
        <f t="shared" si="178"/>
        <v>11.574520999999999</v>
      </c>
      <c r="G4221" s="17">
        <f t="shared" si="179"/>
        <v>2.6595130000000002E-2</v>
      </c>
    </row>
    <row r="4222" spans="5:7" x14ac:dyDescent="0.25">
      <c r="E4222" s="16">
        <v>42.2</v>
      </c>
      <c r="F4222" s="15">
        <f t="shared" si="178"/>
        <v>11.576980000000001</v>
      </c>
      <c r="G4222" s="17">
        <f t="shared" si="179"/>
        <v>2.6589399999999999E-2</v>
      </c>
    </row>
    <row r="4223" spans="5:7" x14ac:dyDescent="0.25">
      <c r="E4223" s="16">
        <v>42.21</v>
      </c>
      <c r="F4223" s="15">
        <f t="shared" si="178"/>
        <v>11.579438999999999</v>
      </c>
      <c r="G4223" s="17">
        <f t="shared" si="179"/>
        <v>2.658367E-2</v>
      </c>
    </row>
    <row r="4224" spans="5:7" x14ac:dyDescent="0.25">
      <c r="E4224" s="16">
        <v>42.22</v>
      </c>
      <c r="F4224" s="15">
        <f t="shared" si="178"/>
        <v>11.581897999999999</v>
      </c>
      <c r="G4224" s="17">
        <f t="shared" si="179"/>
        <v>2.6577940000000001E-2</v>
      </c>
    </row>
    <row r="4225" spans="5:7" x14ac:dyDescent="0.25">
      <c r="E4225" s="16">
        <v>42.23</v>
      </c>
      <c r="F4225" s="15">
        <f t="shared" si="178"/>
        <v>11.584356999999999</v>
      </c>
      <c r="G4225" s="17">
        <f t="shared" si="179"/>
        <v>2.6572210000000002E-2</v>
      </c>
    </row>
    <row r="4226" spans="5:7" x14ac:dyDescent="0.25">
      <c r="E4226" s="16">
        <v>42.24</v>
      </c>
      <c r="F4226" s="15">
        <f t="shared" si="178"/>
        <v>11.586816000000001</v>
      </c>
      <c r="G4226" s="17">
        <f t="shared" si="179"/>
        <v>2.656648E-2</v>
      </c>
    </row>
    <row r="4227" spans="5:7" x14ac:dyDescent="0.25">
      <c r="E4227" s="16">
        <v>42.25</v>
      </c>
      <c r="F4227" s="15">
        <f t="shared" si="178"/>
        <v>11.589274999999999</v>
      </c>
      <c r="G4227" s="17">
        <f t="shared" si="179"/>
        <v>2.6560750000000001E-2</v>
      </c>
    </row>
    <row r="4228" spans="5:7" x14ac:dyDescent="0.25">
      <c r="E4228" s="16">
        <v>42.26</v>
      </c>
      <c r="F4228" s="15">
        <f t="shared" si="178"/>
        <v>11.591733999999999</v>
      </c>
      <c r="G4228" s="17">
        <f t="shared" si="179"/>
        <v>2.6555020000000002E-2</v>
      </c>
    </row>
    <row r="4229" spans="5:7" x14ac:dyDescent="0.25">
      <c r="E4229" s="16">
        <v>42.27</v>
      </c>
      <c r="F4229" s="15">
        <f t="shared" si="178"/>
        <v>11.594193000000001</v>
      </c>
      <c r="G4229" s="17">
        <f t="shared" si="179"/>
        <v>2.654929E-2</v>
      </c>
    </row>
    <row r="4230" spans="5:7" x14ac:dyDescent="0.25">
      <c r="E4230" s="16">
        <v>42.28</v>
      </c>
      <c r="F4230" s="15">
        <f t="shared" si="178"/>
        <v>11.596652000000001</v>
      </c>
      <c r="G4230" s="17">
        <f t="shared" si="179"/>
        <v>2.6543560000000001E-2</v>
      </c>
    </row>
    <row r="4231" spans="5:7" x14ac:dyDescent="0.25">
      <c r="E4231" s="16">
        <v>42.29</v>
      </c>
      <c r="F4231" s="15">
        <f t="shared" si="178"/>
        <v>11.599110999999999</v>
      </c>
      <c r="G4231" s="17">
        <f t="shared" si="179"/>
        <v>2.6537830000000002E-2</v>
      </c>
    </row>
    <row r="4232" spans="5:7" x14ac:dyDescent="0.25">
      <c r="E4232" s="16">
        <v>42.3</v>
      </c>
      <c r="F4232" s="15">
        <f t="shared" si="178"/>
        <v>11.601569999999999</v>
      </c>
      <c r="G4232" s="17">
        <f t="shared" si="179"/>
        <v>2.6532100000000003E-2</v>
      </c>
    </row>
    <row r="4233" spans="5:7" x14ac:dyDescent="0.25">
      <c r="E4233" s="16">
        <v>42.31</v>
      </c>
      <c r="F4233" s="15">
        <f t="shared" si="178"/>
        <v>11.604029000000001</v>
      </c>
      <c r="G4233" s="17">
        <f t="shared" si="179"/>
        <v>2.6526369999999997E-2</v>
      </c>
    </row>
    <row r="4234" spans="5:7" x14ac:dyDescent="0.25">
      <c r="E4234" s="16">
        <v>42.32</v>
      </c>
      <c r="F4234" s="15">
        <f t="shared" si="178"/>
        <v>11.606487999999999</v>
      </c>
      <c r="G4234" s="17">
        <f t="shared" si="179"/>
        <v>2.6520639999999998E-2</v>
      </c>
    </row>
    <row r="4235" spans="5:7" x14ac:dyDescent="0.25">
      <c r="E4235" s="16">
        <v>42.33</v>
      </c>
      <c r="F4235" s="15">
        <f t="shared" si="178"/>
        <v>11.608946999999999</v>
      </c>
      <c r="G4235" s="17">
        <f t="shared" si="179"/>
        <v>2.6514910000000003E-2</v>
      </c>
    </row>
    <row r="4236" spans="5:7" x14ac:dyDescent="0.25">
      <c r="E4236" s="16">
        <v>42.34</v>
      </c>
      <c r="F4236" s="15">
        <f t="shared" si="178"/>
        <v>11.611406000000001</v>
      </c>
      <c r="G4236" s="17">
        <f t="shared" si="179"/>
        <v>2.6509179999999997E-2</v>
      </c>
    </row>
    <row r="4237" spans="5:7" x14ac:dyDescent="0.25">
      <c r="E4237" s="16">
        <v>42.35</v>
      </c>
      <c r="F4237" s="15">
        <f t="shared" si="178"/>
        <v>11.613865000000001</v>
      </c>
      <c r="G4237" s="17">
        <f t="shared" si="179"/>
        <v>2.6503449999999998E-2</v>
      </c>
    </row>
    <row r="4238" spans="5:7" x14ac:dyDescent="0.25">
      <c r="E4238" s="16">
        <v>42.36</v>
      </c>
      <c r="F4238" s="15">
        <f t="shared" si="178"/>
        <v>11.616323999999999</v>
      </c>
      <c r="G4238" s="17">
        <f t="shared" si="179"/>
        <v>2.6497719999999999E-2</v>
      </c>
    </row>
    <row r="4239" spans="5:7" x14ac:dyDescent="0.25">
      <c r="E4239" s="16">
        <v>42.37</v>
      </c>
      <c r="F4239" s="15">
        <f t="shared" si="178"/>
        <v>11.618782999999999</v>
      </c>
      <c r="G4239" s="17">
        <f t="shared" si="179"/>
        <v>2.649199E-2</v>
      </c>
    </row>
    <row r="4240" spans="5:7" x14ac:dyDescent="0.25">
      <c r="E4240" s="16">
        <v>42.38</v>
      </c>
      <c r="F4240" s="15">
        <f t="shared" si="178"/>
        <v>11.621242000000001</v>
      </c>
      <c r="G4240" s="17">
        <f t="shared" si="179"/>
        <v>2.6486259999999998E-2</v>
      </c>
    </row>
    <row r="4241" spans="5:7" x14ac:dyDescent="0.25">
      <c r="E4241" s="16">
        <v>42.39</v>
      </c>
      <c r="F4241" s="15">
        <f t="shared" si="178"/>
        <v>11.623701000000001</v>
      </c>
      <c r="G4241" s="17">
        <f t="shared" si="179"/>
        <v>2.6480529999999999E-2</v>
      </c>
    </row>
    <row r="4242" spans="5:7" x14ac:dyDescent="0.25">
      <c r="E4242" s="16">
        <v>42.4</v>
      </c>
      <c r="F4242" s="15">
        <f t="shared" si="178"/>
        <v>11.626159999999999</v>
      </c>
      <c r="G4242" s="17">
        <f t="shared" si="179"/>
        <v>2.64748E-2</v>
      </c>
    </row>
    <row r="4243" spans="5:7" x14ac:dyDescent="0.25">
      <c r="E4243" s="16">
        <v>42.41</v>
      </c>
      <c r="F4243" s="15">
        <f t="shared" si="178"/>
        <v>11.628618999999999</v>
      </c>
      <c r="G4243" s="17">
        <f t="shared" si="179"/>
        <v>2.6469070000000001E-2</v>
      </c>
    </row>
    <row r="4244" spans="5:7" x14ac:dyDescent="0.25">
      <c r="E4244" s="16">
        <v>42.42</v>
      </c>
      <c r="F4244" s="15">
        <f t="shared" si="178"/>
        <v>11.631078</v>
      </c>
      <c r="G4244" s="17">
        <f t="shared" si="179"/>
        <v>2.6463339999999998E-2</v>
      </c>
    </row>
    <row r="4245" spans="5:7" x14ac:dyDescent="0.25">
      <c r="E4245" s="16">
        <v>42.43</v>
      </c>
      <c r="F4245" s="15">
        <f t="shared" si="178"/>
        <v>11.633536999999999</v>
      </c>
      <c r="G4245" s="17">
        <f t="shared" si="179"/>
        <v>2.6457609999999999E-2</v>
      </c>
    </row>
    <row r="4246" spans="5:7" x14ac:dyDescent="0.25">
      <c r="E4246" s="16">
        <v>42.44</v>
      </c>
      <c r="F4246" s="15">
        <f t="shared" si="178"/>
        <v>11.635995999999999</v>
      </c>
      <c r="G4246" s="17">
        <f t="shared" si="179"/>
        <v>2.6451880000000001E-2</v>
      </c>
    </row>
    <row r="4247" spans="5:7" x14ac:dyDescent="0.25">
      <c r="E4247" s="16">
        <v>42.45</v>
      </c>
      <c r="F4247" s="15">
        <f t="shared" si="178"/>
        <v>11.638455</v>
      </c>
      <c r="G4247" s="17">
        <f t="shared" si="179"/>
        <v>2.6446149999999998E-2</v>
      </c>
    </row>
    <row r="4248" spans="5:7" x14ac:dyDescent="0.25">
      <c r="E4248" s="16">
        <v>42.46</v>
      </c>
      <c r="F4248" s="15">
        <f t="shared" si="178"/>
        <v>11.640914</v>
      </c>
      <c r="G4248" s="17">
        <f t="shared" si="179"/>
        <v>2.6440419999999999E-2</v>
      </c>
    </row>
    <row r="4249" spans="5:7" x14ac:dyDescent="0.25">
      <c r="E4249" s="16">
        <v>42.47</v>
      </c>
      <c r="F4249" s="15">
        <f t="shared" si="178"/>
        <v>11.643372999999999</v>
      </c>
      <c r="G4249" s="17">
        <f t="shared" si="179"/>
        <v>2.643469E-2</v>
      </c>
    </row>
    <row r="4250" spans="5:7" x14ac:dyDescent="0.25">
      <c r="E4250" s="16">
        <v>42.48</v>
      </c>
      <c r="F4250" s="15">
        <f t="shared" si="178"/>
        <v>11.645831999999999</v>
      </c>
      <c r="G4250" s="17">
        <f t="shared" si="179"/>
        <v>2.6428960000000001E-2</v>
      </c>
    </row>
    <row r="4251" spans="5:7" x14ac:dyDescent="0.25">
      <c r="E4251" s="16">
        <v>42.49</v>
      </c>
      <c r="F4251" s="15">
        <f t="shared" si="178"/>
        <v>11.648291</v>
      </c>
      <c r="G4251" s="17">
        <f t="shared" si="179"/>
        <v>2.6423229999999999E-2</v>
      </c>
    </row>
    <row r="4252" spans="5:7" x14ac:dyDescent="0.25">
      <c r="E4252" s="16">
        <v>42.5</v>
      </c>
      <c r="F4252" s="15">
        <f t="shared" si="178"/>
        <v>11.650749999999999</v>
      </c>
      <c r="G4252" s="17">
        <f t="shared" si="179"/>
        <v>2.64175E-2</v>
      </c>
    </row>
    <row r="4253" spans="5:7" x14ac:dyDescent="0.25">
      <c r="E4253" s="16">
        <v>42.51</v>
      </c>
      <c r="F4253" s="15">
        <f t="shared" si="178"/>
        <v>11.653208999999999</v>
      </c>
      <c r="G4253" s="17">
        <f t="shared" si="179"/>
        <v>2.6411770000000001E-2</v>
      </c>
    </row>
    <row r="4254" spans="5:7" x14ac:dyDescent="0.25">
      <c r="E4254" s="16">
        <v>42.52</v>
      </c>
      <c r="F4254" s="15">
        <f t="shared" si="178"/>
        <v>11.655668</v>
      </c>
      <c r="G4254" s="17">
        <f t="shared" si="179"/>
        <v>2.6406039999999999E-2</v>
      </c>
    </row>
    <row r="4255" spans="5:7" x14ac:dyDescent="0.25">
      <c r="E4255" s="16">
        <v>42.53</v>
      </c>
      <c r="F4255" s="15">
        <f t="shared" si="178"/>
        <v>11.658127</v>
      </c>
      <c r="G4255" s="17">
        <f t="shared" si="179"/>
        <v>2.640031E-2</v>
      </c>
    </row>
    <row r="4256" spans="5:7" x14ac:dyDescent="0.25">
      <c r="E4256" s="16">
        <v>42.54</v>
      </c>
      <c r="F4256" s="15">
        <f t="shared" si="178"/>
        <v>11.660585999999999</v>
      </c>
      <c r="G4256" s="17">
        <f t="shared" si="179"/>
        <v>2.6394580000000001E-2</v>
      </c>
    </row>
    <row r="4257" spans="5:7" x14ac:dyDescent="0.25">
      <c r="E4257" s="16">
        <v>42.55</v>
      </c>
      <c r="F4257" s="15">
        <f t="shared" si="178"/>
        <v>11.663044999999999</v>
      </c>
      <c r="G4257" s="17">
        <f t="shared" si="179"/>
        <v>2.6388850000000002E-2</v>
      </c>
    </row>
    <row r="4258" spans="5:7" x14ac:dyDescent="0.25">
      <c r="E4258" s="16">
        <v>42.56</v>
      </c>
      <c r="F4258" s="15">
        <f t="shared" si="178"/>
        <v>11.665504</v>
      </c>
      <c r="G4258" s="17">
        <f t="shared" si="179"/>
        <v>2.6383119999999999E-2</v>
      </c>
    </row>
    <row r="4259" spans="5:7" x14ac:dyDescent="0.25">
      <c r="E4259" s="16">
        <v>42.57</v>
      </c>
      <c r="F4259" s="15">
        <f t="shared" ref="F4259:F4322" si="180">B$40+(B$41-B$40)*(($E4259-$A$40)/($A$41-$A$40))</f>
        <v>11.667963</v>
      </c>
      <c r="G4259" s="17">
        <f t="shared" ref="G4259:G4322" si="181">C$40+(C$41-C$40)*(($E4259-$A$40)/($A$41-$A$40))</f>
        <v>2.6377390000000001E-2</v>
      </c>
    </row>
    <row r="4260" spans="5:7" x14ac:dyDescent="0.25">
      <c r="E4260" s="16">
        <v>42.58</v>
      </c>
      <c r="F4260" s="15">
        <f t="shared" si="180"/>
        <v>11.670421999999999</v>
      </c>
      <c r="G4260" s="17">
        <f t="shared" si="181"/>
        <v>2.6371660000000002E-2</v>
      </c>
    </row>
    <row r="4261" spans="5:7" x14ac:dyDescent="0.25">
      <c r="E4261" s="16">
        <v>42.59</v>
      </c>
      <c r="F4261" s="15">
        <f t="shared" si="180"/>
        <v>11.672881</v>
      </c>
      <c r="G4261" s="17">
        <f t="shared" si="181"/>
        <v>2.6365929999999999E-2</v>
      </c>
    </row>
    <row r="4262" spans="5:7" x14ac:dyDescent="0.25">
      <c r="E4262" s="16">
        <v>42.6</v>
      </c>
      <c r="F4262" s="15">
        <f t="shared" si="180"/>
        <v>11.67534</v>
      </c>
      <c r="G4262" s="17">
        <f t="shared" si="181"/>
        <v>2.63602E-2</v>
      </c>
    </row>
    <row r="4263" spans="5:7" x14ac:dyDescent="0.25">
      <c r="E4263" s="16">
        <v>42.61</v>
      </c>
      <c r="F4263" s="15">
        <f t="shared" si="180"/>
        <v>11.677799</v>
      </c>
      <c r="G4263" s="17">
        <f t="shared" si="181"/>
        <v>2.6354470000000001E-2</v>
      </c>
    </row>
    <row r="4264" spans="5:7" x14ac:dyDescent="0.25">
      <c r="E4264" s="16">
        <v>42.62</v>
      </c>
      <c r="F4264" s="15">
        <f t="shared" si="180"/>
        <v>11.680257999999998</v>
      </c>
      <c r="G4264" s="17">
        <f t="shared" si="181"/>
        <v>2.6348740000000002E-2</v>
      </c>
    </row>
    <row r="4265" spans="5:7" x14ac:dyDescent="0.25">
      <c r="E4265" s="16">
        <v>42.63</v>
      </c>
      <c r="F4265" s="15">
        <f t="shared" si="180"/>
        <v>11.682717</v>
      </c>
      <c r="G4265" s="17">
        <f t="shared" si="181"/>
        <v>2.634301E-2</v>
      </c>
    </row>
    <row r="4266" spans="5:7" x14ac:dyDescent="0.25">
      <c r="E4266" s="16">
        <v>42.64</v>
      </c>
      <c r="F4266" s="15">
        <f t="shared" si="180"/>
        <v>11.685176</v>
      </c>
      <c r="G4266" s="17">
        <f t="shared" si="181"/>
        <v>2.6337280000000001E-2</v>
      </c>
    </row>
    <row r="4267" spans="5:7" x14ac:dyDescent="0.25">
      <c r="E4267" s="16">
        <v>42.65</v>
      </c>
      <c r="F4267" s="15">
        <f t="shared" si="180"/>
        <v>11.687634999999998</v>
      </c>
      <c r="G4267" s="17">
        <f t="shared" si="181"/>
        <v>2.6331550000000002E-2</v>
      </c>
    </row>
    <row r="4268" spans="5:7" x14ac:dyDescent="0.25">
      <c r="E4268" s="16">
        <v>42.66</v>
      </c>
      <c r="F4268" s="15">
        <f t="shared" si="180"/>
        <v>11.690093999999998</v>
      </c>
      <c r="G4268" s="17">
        <f t="shared" si="181"/>
        <v>2.6325820000000003E-2</v>
      </c>
    </row>
    <row r="4269" spans="5:7" x14ac:dyDescent="0.25">
      <c r="E4269" s="16">
        <v>42.67</v>
      </c>
      <c r="F4269" s="15">
        <f t="shared" si="180"/>
        <v>11.692553</v>
      </c>
      <c r="G4269" s="17">
        <f t="shared" si="181"/>
        <v>2.6320089999999997E-2</v>
      </c>
    </row>
    <row r="4270" spans="5:7" x14ac:dyDescent="0.25">
      <c r="E4270" s="16">
        <v>42.68</v>
      </c>
      <c r="F4270" s="15">
        <f t="shared" si="180"/>
        <v>11.695012</v>
      </c>
      <c r="G4270" s="17">
        <f t="shared" si="181"/>
        <v>2.6314360000000002E-2</v>
      </c>
    </row>
    <row r="4271" spans="5:7" x14ac:dyDescent="0.25">
      <c r="E4271" s="16">
        <v>42.69</v>
      </c>
      <c r="F4271" s="15">
        <f t="shared" si="180"/>
        <v>11.697470999999998</v>
      </c>
      <c r="G4271" s="17">
        <f t="shared" si="181"/>
        <v>2.630863E-2</v>
      </c>
    </row>
    <row r="4272" spans="5:7" x14ac:dyDescent="0.25">
      <c r="E4272" s="16">
        <v>42.7</v>
      </c>
      <c r="F4272" s="15">
        <f t="shared" si="180"/>
        <v>11.69993</v>
      </c>
      <c r="G4272" s="17">
        <f t="shared" si="181"/>
        <v>2.6302899999999997E-2</v>
      </c>
    </row>
    <row r="4273" spans="5:7" x14ac:dyDescent="0.25">
      <c r="E4273" s="16">
        <v>42.71</v>
      </c>
      <c r="F4273" s="15">
        <f t="shared" si="180"/>
        <v>11.702389</v>
      </c>
      <c r="G4273" s="17">
        <f t="shared" si="181"/>
        <v>2.6297169999999998E-2</v>
      </c>
    </row>
    <row r="4274" spans="5:7" x14ac:dyDescent="0.25">
      <c r="E4274" s="16">
        <v>42.72</v>
      </c>
      <c r="F4274" s="15">
        <f t="shared" si="180"/>
        <v>11.704847999999998</v>
      </c>
      <c r="G4274" s="17">
        <f t="shared" si="181"/>
        <v>2.6291439999999999E-2</v>
      </c>
    </row>
    <row r="4275" spans="5:7" x14ac:dyDescent="0.25">
      <c r="E4275" s="16">
        <v>42.73</v>
      </c>
      <c r="F4275" s="15">
        <f t="shared" si="180"/>
        <v>11.707306999999998</v>
      </c>
      <c r="G4275" s="17">
        <f t="shared" si="181"/>
        <v>2.628571E-2</v>
      </c>
    </row>
    <row r="4276" spans="5:7" x14ac:dyDescent="0.25">
      <c r="E4276" s="16">
        <v>42.74</v>
      </c>
      <c r="F4276" s="15">
        <f t="shared" si="180"/>
        <v>11.709766</v>
      </c>
      <c r="G4276" s="17">
        <f t="shared" si="181"/>
        <v>2.6279979999999998E-2</v>
      </c>
    </row>
    <row r="4277" spans="5:7" x14ac:dyDescent="0.25">
      <c r="E4277" s="16">
        <v>42.75</v>
      </c>
      <c r="F4277" s="15">
        <f t="shared" si="180"/>
        <v>11.712225</v>
      </c>
      <c r="G4277" s="17">
        <f t="shared" si="181"/>
        <v>2.6274249999999999E-2</v>
      </c>
    </row>
    <row r="4278" spans="5:7" x14ac:dyDescent="0.25">
      <c r="E4278" s="16">
        <v>42.76</v>
      </c>
      <c r="F4278" s="15">
        <f t="shared" si="180"/>
        <v>11.714683999999998</v>
      </c>
      <c r="G4278" s="17">
        <f t="shared" si="181"/>
        <v>2.626852E-2</v>
      </c>
    </row>
    <row r="4279" spans="5:7" x14ac:dyDescent="0.25">
      <c r="E4279" s="16">
        <v>42.77</v>
      </c>
      <c r="F4279" s="15">
        <f t="shared" si="180"/>
        <v>11.717143</v>
      </c>
      <c r="G4279" s="17">
        <f t="shared" si="181"/>
        <v>2.6262789999999998E-2</v>
      </c>
    </row>
    <row r="4280" spans="5:7" x14ac:dyDescent="0.25">
      <c r="E4280" s="16">
        <v>42.78</v>
      </c>
      <c r="F4280" s="15">
        <f t="shared" si="180"/>
        <v>11.719602</v>
      </c>
      <c r="G4280" s="17">
        <f t="shared" si="181"/>
        <v>2.6257059999999999E-2</v>
      </c>
    </row>
    <row r="4281" spans="5:7" x14ac:dyDescent="0.25">
      <c r="E4281" s="16">
        <v>42.79</v>
      </c>
      <c r="F4281" s="15">
        <f t="shared" si="180"/>
        <v>11.722061</v>
      </c>
      <c r="G4281" s="17">
        <f t="shared" si="181"/>
        <v>2.625133E-2</v>
      </c>
    </row>
    <row r="4282" spans="5:7" x14ac:dyDescent="0.25">
      <c r="E4282" s="16">
        <v>42.8</v>
      </c>
      <c r="F4282" s="15">
        <f t="shared" si="180"/>
        <v>11.724519999999998</v>
      </c>
      <c r="G4282" s="17">
        <f t="shared" si="181"/>
        <v>2.6245600000000001E-2</v>
      </c>
    </row>
    <row r="4283" spans="5:7" x14ac:dyDescent="0.25">
      <c r="E4283" s="16">
        <v>42.81</v>
      </c>
      <c r="F4283" s="15">
        <f t="shared" si="180"/>
        <v>11.726979</v>
      </c>
      <c r="G4283" s="17">
        <f t="shared" si="181"/>
        <v>2.6239869999999998E-2</v>
      </c>
    </row>
    <row r="4284" spans="5:7" x14ac:dyDescent="0.25">
      <c r="E4284" s="16">
        <v>42.82</v>
      </c>
      <c r="F4284" s="15">
        <f t="shared" si="180"/>
        <v>11.729438</v>
      </c>
      <c r="G4284" s="17">
        <f t="shared" si="181"/>
        <v>2.623414E-2</v>
      </c>
    </row>
    <row r="4285" spans="5:7" x14ac:dyDescent="0.25">
      <c r="E4285" s="16">
        <v>42.83</v>
      </c>
      <c r="F4285" s="15">
        <f t="shared" si="180"/>
        <v>11.731896999999998</v>
      </c>
      <c r="G4285" s="17">
        <f t="shared" si="181"/>
        <v>2.6228410000000001E-2</v>
      </c>
    </row>
    <row r="4286" spans="5:7" x14ac:dyDescent="0.25">
      <c r="E4286" s="16">
        <v>42.84</v>
      </c>
      <c r="F4286" s="15">
        <f t="shared" si="180"/>
        <v>11.734356</v>
      </c>
      <c r="G4286" s="17">
        <f t="shared" si="181"/>
        <v>2.6222679999999998E-2</v>
      </c>
    </row>
    <row r="4287" spans="5:7" x14ac:dyDescent="0.25">
      <c r="E4287" s="16">
        <v>42.85</v>
      </c>
      <c r="F4287" s="15">
        <f t="shared" si="180"/>
        <v>11.736815</v>
      </c>
      <c r="G4287" s="17">
        <f t="shared" si="181"/>
        <v>2.6216949999999999E-2</v>
      </c>
    </row>
    <row r="4288" spans="5:7" x14ac:dyDescent="0.25">
      <c r="E4288" s="16">
        <v>42.86</v>
      </c>
      <c r="F4288" s="15">
        <f t="shared" si="180"/>
        <v>11.739274</v>
      </c>
      <c r="G4288" s="17">
        <f t="shared" si="181"/>
        <v>2.621122E-2</v>
      </c>
    </row>
    <row r="4289" spans="5:7" x14ac:dyDescent="0.25">
      <c r="E4289" s="16">
        <v>42.87</v>
      </c>
      <c r="F4289" s="15">
        <f t="shared" si="180"/>
        <v>11.741732999999998</v>
      </c>
      <c r="G4289" s="17">
        <f t="shared" si="181"/>
        <v>2.6205490000000001E-2</v>
      </c>
    </row>
    <row r="4290" spans="5:7" x14ac:dyDescent="0.25">
      <c r="E4290" s="16">
        <v>42.88</v>
      </c>
      <c r="F4290" s="15">
        <f t="shared" si="180"/>
        <v>11.744192</v>
      </c>
      <c r="G4290" s="17">
        <f t="shared" si="181"/>
        <v>2.6199759999999999E-2</v>
      </c>
    </row>
    <row r="4291" spans="5:7" x14ac:dyDescent="0.25">
      <c r="E4291" s="16">
        <v>42.89</v>
      </c>
      <c r="F4291" s="15">
        <f t="shared" si="180"/>
        <v>11.746651</v>
      </c>
      <c r="G4291" s="17">
        <f t="shared" si="181"/>
        <v>2.619403E-2</v>
      </c>
    </row>
    <row r="4292" spans="5:7" x14ac:dyDescent="0.25">
      <c r="E4292" s="16">
        <v>42.9</v>
      </c>
      <c r="F4292" s="15">
        <f t="shared" si="180"/>
        <v>11.74911</v>
      </c>
      <c r="G4292" s="17">
        <f t="shared" si="181"/>
        <v>2.6188300000000001E-2</v>
      </c>
    </row>
    <row r="4293" spans="5:7" x14ac:dyDescent="0.25">
      <c r="E4293" s="16">
        <v>42.91</v>
      </c>
      <c r="F4293" s="15">
        <f t="shared" si="180"/>
        <v>11.751568999999998</v>
      </c>
      <c r="G4293" s="17">
        <f t="shared" si="181"/>
        <v>2.6182570000000002E-2</v>
      </c>
    </row>
    <row r="4294" spans="5:7" x14ac:dyDescent="0.25">
      <c r="E4294" s="16">
        <v>42.92</v>
      </c>
      <c r="F4294" s="15">
        <f t="shared" si="180"/>
        <v>11.754028</v>
      </c>
      <c r="G4294" s="17">
        <f t="shared" si="181"/>
        <v>2.617684E-2</v>
      </c>
    </row>
    <row r="4295" spans="5:7" x14ac:dyDescent="0.25">
      <c r="E4295" s="16">
        <v>42.93</v>
      </c>
      <c r="F4295" s="15">
        <f t="shared" si="180"/>
        <v>11.756487</v>
      </c>
      <c r="G4295" s="17">
        <f t="shared" si="181"/>
        <v>2.6171110000000001E-2</v>
      </c>
    </row>
    <row r="4296" spans="5:7" x14ac:dyDescent="0.25">
      <c r="E4296" s="16">
        <v>42.94</v>
      </c>
      <c r="F4296" s="15">
        <f t="shared" si="180"/>
        <v>11.758945999999998</v>
      </c>
      <c r="G4296" s="17">
        <f t="shared" si="181"/>
        <v>2.6165380000000002E-2</v>
      </c>
    </row>
    <row r="4297" spans="5:7" x14ac:dyDescent="0.25">
      <c r="E4297" s="16">
        <v>42.95</v>
      </c>
      <c r="F4297" s="15">
        <f t="shared" si="180"/>
        <v>11.761405</v>
      </c>
      <c r="G4297" s="17">
        <f t="shared" si="181"/>
        <v>2.615965E-2</v>
      </c>
    </row>
    <row r="4298" spans="5:7" x14ac:dyDescent="0.25">
      <c r="E4298" s="16">
        <v>42.96</v>
      </c>
      <c r="F4298" s="15">
        <f t="shared" si="180"/>
        <v>11.763864</v>
      </c>
      <c r="G4298" s="17">
        <f t="shared" si="181"/>
        <v>2.6153920000000001E-2</v>
      </c>
    </row>
    <row r="4299" spans="5:7" x14ac:dyDescent="0.25">
      <c r="E4299" s="16">
        <v>42.97</v>
      </c>
      <c r="F4299" s="15">
        <f t="shared" si="180"/>
        <v>11.766323</v>
      </c>
      <c r="G4299" s="17">
        <f t="shared" si="181"/>
        <v>2.6148190000000002E-2</v>
      </c>
    </row>
    <row r="4300" spans="5:7" x14ac:dyDescent="0.25">
      <c r="E4300" s="16">
        <v>42.98</v>
      </c>
      <c r="F4300" s="15">
        <f t="shared" si="180"/>
        <v>11.768781999999998</v>
      </c>
      <c r="G4300" s="17">
        <f t="shared" si="181"/>
        <v>2.6142460000000003E-2</v>
      </c>
    </row>
    <row r="4301" spans="5:7" x14ac:dyDescent="0.25">
      <c r="E4301" s="16">
        <v>42.99</v>
      </c>
      <c r="F4301" s="15">
        <f t="shared" si="180"/>
        <v>11.771241</v>
      </c>
      <c r="G4301" s="17">
        <f t="shared" si="181"/>
        <v>2.613673E-2</v>
      </c>
    </row>
    <row r="4302" spans="5:7" x14ac:dyDescent="0.25">
      <c r="E4302" s="16">
        <v>43</v>
      </c>
      <c r="F4302" s="15">
        <f t="shared" si="180"/>
        <v>11.7737</v>
      </c>
      <c r="G4302" s="17">
        <f t="shared" si="181"/>
        <v>2.6131000000000001E-2</v>
      </c>
    </row>
    <row r="4303" spans="5:7" x14ac:dyDescent="0.25">
      <c r="E4303" s="16">
        <v>43.01</v>
      </c>
      <c r="F4303" s="15">
        <f t="shared" si="180"/>
        <v>11.776159</v>
      </c>
      <c r="G4303" s="17">
        <f t="shared" si="181"/>
        <v>2.6125270000000003E-2</v>
      </c>
    </row>
    <row r="4304" spans="5:7" x14ac:dyDescent="0.25">
      <c r="E4304" s="16">
        <v>43.02</v>
      </c>
      <c r="F4304" s="15">
        <f t="shared" si="180"/>
        <v>11.778618</v>
      </c>
      <c r="G4304" s="17">
        <f t="shared" si="181"/>
        <v>2.6119539999999997E-2</v>
      </c>
    </row>
    <row r="4305" spans="5:7" x14ac:dyDescent="0.25">
      <c r="E4305" s="16">
        <v>43.03</v>
      </c>
      <c r="F4305" s="15">
        <f t="shared" si="180"/>
        <v>11.781077</v>
      </c>
      <c r="G4305" s="17">
        <f t="shared" si="181"/>
        <v>2.6113810000000001E-2</v>
      </c>
    </row>
    <row r="4306" spans="5:7" x14ac:dyDescent="0.25">
      <c r="E4306" s="16">
        <v>43.04</v>
      </c>
      <c r="F4306" s="15">
        <f t="shared" si="180"/>
        <v>11.783536</v>
      </c>
      <c r="G4306" s="17">
        <f t="shared" si="181"/>
        <v>2.6108079999999999E-2</v>
      </c>
    </row>
    <row r="4307" spans="5:7" x14ac:dyDescent="0.25">
      <c r="E4307" s="16">
        <v>43.05</v>
      </c>
      <c r="F4307" s="15">
        <f t="shared" si="180"/>
        <v>11.785994999999998</v>
      </c>
      <c r="G4307" s="17">
        <f t="shared" si="181"/>
        <v>2.6102350000000003E-2</v>
      </c>
    </row>
    <row r="4308" spans="5:7" x14ac:dyDescent="0.25">
      <c r="E4308" s="16">
        <v>43.06</v>
      </c>
      <c r="F4308" s="15">
        <f t="shared" si="180"/>
        <v>11.788454</v>
      </c>
      <c r="G4308" s="17">
        <f t="shared" si="181"/>
        <v>2.6096619999999997E-2</v>
      </c>
    </row>
    <row r="4309" spans="5:7" x14ac:dyDescent="0.25">
      <c r="E4309" s="16">
        <v>43.07</v>
      </c>
      <c r="F4309" s="15">
        <f t="shared" si="180"/>
        <v>11.790913</v>
      </c>
      <c r="G4309" s="17">
        <f t="shared" si="181"/>
        <v>2.6090889999999999E-2</v>
      </c>
    </row>
    <row r="4310" spans="5:7" x14ac:dyDescent="0.25">
      <c r="E4310" s="16">
        <v>43.08</v>
      </c>
      <c r="F4310" s="15">
        <f t="shared" si="180"/>
        <v>11.793372</v>
      </c>
      <c r="G4310" s="17">
        <f t="shared" si="181"/>
        <v>2.608516E-2</v>
      </c>
    </row>
    <row r="4311" spans="5:7" x14ac:dyDescent="0.25">
      <c r="E4311" s="16">
        <v>43.09</v>
      </c>
      <c r="F4311" s="15">
        <f t="shared" si="180"/>
        <v>11.795831</v>
      </c>
      <c r="G4311" s="17">
        <f t="shared" si="181"/>
        <v>2.6079429999999997E-2</v>
      </c>
    </row>
    <row r="4312" spans="5:7" x14ac:dyDescent="0.25">
      <c r="E4312" s="16">
        <v>43.1</v>
      </c>
      <c r="F4312" s="15">
        <f t="shared" si="180"/>
        <v>11.79829</v>
      </c>
      <c r="G4312" s="17">
        <f t="shared" si="181"/>
        <v>2.6073699999999998E-2</v>
      </c>
    </row>
    <row r="4313" spans="5:7" x14ac:dyDescent="0.25">
      <c r="E4313" s="16">
        <v>43.11</v>
      </c>
      <c r="F4313" s="15">
        <f t="shared" si="180"/>
        <v>11.800749</v>
      </c>
      <c r="G4313" s="17">
        <f t="shared" si="181"/>
        <v>2.6067969999999999E-2</v>
      </c>
    </row>
    <row r="4314" spans="5:7" x14ac:dyDescent="0.25">
      <c r="E4314" s="16">
        <v>43.12</v>
      </c>
      <c r="F4314" s="15">
        <f t="shared" si="180"/>
        <v>11.803207999999998</v>
      </c>
      <c r="G4314" s="17">
        <f t="shared" si="181"/>
        <v>2.606224E-2</v>
      </c>
    </row>
    <row r="4315" spans="5:7" x14ac:dyDescent="0.25">
      <c r="E4315" s="16">
        <v>43.13</v>
      </c>
      <c r="F4315" s="15">
        <f t="shared" si="180"/>
        <v>11.805667</v>
      </c>
      <c r="G4315" s="17">
        <f t="shared" si="181"/>
        <v>2.6056509999999998E-2</v>
      </c>
    </row>
    <row r="4316" spans="5:7" x14ac:dyDescent="0.25">
      <c r="E4316" s="16">
        <v>43.14</v>
      </c>
      <c r="F4316" s="15">
        <f t="shared" si="180"/>
        <v>11.808126</v>
      </c>
      <c r="G4316" s="17">
        <f t="shared" si="181"/>
        <v>2.6050779999999999E-2</v>
      </c>
    </row>
    <row r="4317" spans="5:7" x14ac:dyDescent="0.25">
      <c r="E4317" s="16">
        <v>43.15</v>
      </c>
      <c r="F4317" s="15">
        <f t="shared" si="180"/>
        <v>11.810585</v>
      </c>
      <c r="G4317" s="17">
        <f t="shared" si="181"/>
        <v>2.604505E-2</v>
      </c>
    </row>
    <row r="4318" spans="5:7" x14ac:dyDescent="0.25">
      <c r="E4318" s="16">
        <v>43.16</v>
      </c>
      <c r="F4318" s="15">
        <f t="shared" si="180"/>
        <v>11.813043999999998</v>
      </c>
      <c r="G4318" s="17">
        <f t="shared" si="181"/>
        <v>2.6039320000000001E-2</v>
      </c>
    </row>
    <row r="4319" spans="5:7" x14ac:dyDescent="0.25">
      <c r="E4319" s="16">
        <v>43.17</v>
      </c>
      <c r="F4319" s="15">
        <f t="shared" si="180"/>
        <v>11.815503</v>
      </c>
      <c r="G4319" s="17">
        <f t="shared" si="181"/>
        <v>2.6033589999999999E-2</v>
      </c>
    </row>
    <row r="4320" spans="5:7" x14ac:dyDescent="0.25">
      <c r="E4320" s="16">
        <v>43.18</v>
      </c>
      <c r="F4320" s="15">
        <f t="shared" si="180"/>
        <v>11.817962</v>
      </c>
      <c r="G4320" s="17">
        <f t="shared" si="181"/>
        <v>2.602786E-2</v>
      </c>
    </row>
    <row r="4321" spans="5:7" x14ac:dyDescent="0.25">
      <c r="E4321" s="16">
        <v>43.19</v>
      </c>
      <c r="F4321" s="15">
        <f t="shared" si="180"/>
        <v>11.820421</v>
      </c>
      <c r="G4321" s="17">
        <f t="shared" si="181"/>
        <v>2.6022130000000001E-2</v>
      </c>
    </row>
    <row r="4322" spans="5:7" x14ac:dyDescent="0.25">
      <c r="E4322" s="16">
        <v>43.2</v>
      </c>
      <c r="F4322" s="15">
        <f t="shared" si="180"/>
        <v>11.82288</v>
      </c>
      <c r="G4322" s="17">
        <f t="shared" si="181"/>
        <v>2.6016399999999999E-2</v>
      </c>
    </row>
    <row r="4323" spans="5:7" x14ac:dyDescent="0.25">
      <c r="E4323" s="16">
        <v>43.21</v>
      </c>
      <c r="F4323" s="15">
        <f t="shared" ref="F4323:F4386" si="182">B$40+(B$41-B$40)*(($E4323-$A$40)/($A$41-$A$40))</f>
        <v>11.825339</v>
      </c>
      <c r="G4323" s="17">
        <f t="shared" ref="G4323:G4386" si="183">C$40+(C$41-C$40)*(($E4323-$A$40)/($A$41-$A$40))</f>
        <v>2.601067E-2</v>
      </c>
    </row>
    <row r="4324" spans="5:7" x14ac:dyDescent="0.25">
      <c r="E4324" s="16">
        <v>43.22</v>
      </c>
      <c r="F4324" s="15">
        <f t="shared" si="182"/>
        <v>11.827798</v>
      </c>
      <c r="G4324" s="17">
        <f t="shared" si="183"/>
        <v>2.6004940000000001E-2</v>
      </c>
    </row>
    <row r="4325" spans="5:7" x14ac:dyDescent="0.25">
      <c r="E4325" s="16">
        <v>43.23</v>
      </c>
      <c r="F4325" s="15">
        <f t="shared" si="182"/>
        <v>11.830257</v>
      </c>
      <c r="G4325" s="17">
        <f t="shared" si="183"/>
        <v>2.5999210000000002E-2</v>
      </c>
    </row>
    <row r="4326" spans="5:7" x14ac:dyDescent="0.25">
      <c r="E4326" s="16">
        <v>43.24</v>
      </c>
      <c r="F4326" s="15">
        <f t="shared" si="182"/>
        <v>11.832716</v>
      </c>
      <c r="G4326" s="17">
        <f t="shared" si="183"/>
        <v>2.5993479999999999E-2</v>
      </c>
    </row>
    <row r="4327" spans="5:7" x14ac:dyDescent="0.25">
      <c r="E4327" s="16">
        <v>43.25</v>
      </c>
      <c r="F4327" s="15">
        <f t="shared" si="182"/>
        <v>11.835175</v>
      </c>
      <c r="G4327" s="17">
        <f t="shared" si="183"/>
        <v>2.598775E-2</v>
      </c>
    </row>
    <row r="4328" spans="5:7" x14ac:dyDescent="0.25">
      <c r="E4328" s="16">
        <v>43.26</v>
      </c>
      <c r="F4328" s="15">
        <f t="shared" si="182"/>
        <v>11.837634</v>
      </c>
      <c r="G4328" s="17">
        <f t="shared" si="183"/>
        <v>2.5982020000000002E-2</v>
      </c>
    </row>
    <row r="4329" spans="5:7" x14ac:dyDescent="0.25">
      <c r="E4329" s="16">
        <v>43.27</v>
      </c>
      <c r="F4329" s="15">
        <f t="shared" si="182"/>
        <v>11.840093</v>
      </c>
      <c r="G4329" s="17">
        <f t="shared" si="183"/>
        <v>2.5976289999999999E-2</v>
      </c>
    </row>
    <row r="4330" spans="5:7" x14ac:dyDescent="0.25">
      <c r="E4330" s="16">
        <v>43.28</v>
      </c>
      <c r="F4330" s="15">
        <f t="shared" si="182"/>
        <v>11.842552</v>
      </c>
      <c r="G4330" s="17">
        <f t="shared" si="183"/>
        <v>2.597056E-2</v>
      </c>
    </row>
    <row r="4331" spans="5:7" x14ac:dyDescent="0.25">
      <c r="E4331" s="16">
        <v>43.29</v>
      </c>
      <c r="F4331" s="15">
        <f t="shared" si="182"/>
        <v>11.845011</v>
      </c>
      <c r="G4331" s="17">
        <f t="shared" si="183"/>
        <v>2.5964830000000001E-2</v>
      </c>
    </row>
    <row r="4332" spans="5:7" x14ac:dyDescent="0.25">
      <c r="E4332" s="16">
        <v>43.3</v>
      </c>
      <c r="F4332" s="15">
        <f t="shared" si="182"/>
        <v>11.84747</v>
      </c>
      <c r="G4332" s="17">
        <f t="shared" si="183"/>
        <v>2.5959100000000002E-2</v>
      </c>
    </row>
    <row r="4333" spans="5:7" x14ac:dyDescent="0.25">
      <c r="E4333" s="16">
        <v>43.31</v>
      </c>
      <c r="F4333" s="15">
        <f t="shared" si="182"/>
        <v>11.849928999999999</v>
      </c>
      <c r="G4333" s="17">
        <f t="shared" si="183"/>
        <v>2.595337E-2</v>
      </c>
    </row>
    <row r="4334" spans="5:7" x14ac:dyDescent="0.25">
      <c r="E4334" s="16">
        <v>43.32</v>
      </c>
      <c r="F4334" s="15">
        <f t="shared" si="182"/>
        <v>11.852387999999999</v>
      </c>
      <c r="G4334" s="17">
        <f t="shared" si="183"/>
        <v>2.5947640000000001E-2</v>
      </c>
    </row>
    <row r="4335" spans="5:7" x14ac:dyDescent="0.25">
      <c r="E4335" s="16">
        <v>43.33</v>
      </c>
      <c r="F4335" s="15">
        <f t="shared" si="182"/>
        <v>11.854846999999999</v>
      </c>
      <c r="G4335" s="17">
        <f t="shared" si="183"/>
        <v>2.5941910000000002E-2</v>
      </c>
    </row>
    <row r="4336" spans="5:7" x14ac:dyDescent="0.25">
      <c r="E4336" s="16">
        <v>43.34</v>
      </c>
      <c r="F4336" s="15">
        <f t="shared" si="182"/>
        <v>11.857306000000001</v>
      </c>
      <c r="G4336" s="17">
        <f t="shared" si="183"/>
        <v>2.593618E-2</v>
      </c>
    </row>
    <row r="4337" spans="5:7" x14ac:dyDescent="0.25">
      <c r="E4337" s="16">
        <v>43.35</v>
      </c>
      <c r="F4337" s="15">
        <f t="shared" si="182"/>
        <v>11.859764999999999</v>
      </c>
      <c r="G4337" s="17">
        <f t="shared" si="183"/>
        <v>2.5930450000000001E-2</v>
      </c>
    </row>
    <row r="4338" spans="5:7" x14ac:dyDescent="0.25">
      <c r="E4338" s="16">
        <v>43.36</v>
      </c>
      <c r="F4338" s="15">
        <f t="shared" si="182"/>
        <v>11.862223999999999</v>
      </c>
      <c r="G4338" s="17">
        <f t="shared" si="183"/>
        <v>2.5924720000000002E-2</v>
      </c>
    </row>
    <row r="4339" spans="5:7" x14ac:dyDescent="0.25">
      <c r="E4339" s="16">
        <v>43.37</v>
      </c>
      <c r="F4339" s="15">
        <f t="shared" si="182"/>
        <v>11.864682999999999</v>
      </c>
      <c r="G4339" s="17">
        <f t="shared" si="183"/>
        <v>2.5918990000000003E-2</v>
      </c>
    </row>
    <row r="4340" spans="5:7" x14ac:dyDescent="0.25">
      <c r="E4340" s="16">
        <v>43.38</v>
      </c>
      <c r="F4340" s="15">
        <f t="shared" si="182"/>
        <v>11.867141999999999</v>
      </c>
      <c r="G4340" s="17">
        <f t="shared" si="183"/>
        <v>2.591326E-2</v>
      </c>
    </row>
    <row r="4341" spans="5:7" x14ac:dyDescent="0.25">
      <c r="E4341" s="16">
        <v>43.39</v>
      </c>
      <c r="F4341" s="15">
        <f t="shared" si="182"/>
        <v>11.869600999999999</v>
      </c>
      <c r="G4341" s="17">
        <f t="shared" si="183"/>
        <v>2.5907529999999998E-2</v>
      </c>
    </row>
    <row r="4342" spans="5:7" x14ac:dyDescent="0.25">
      <c r="E4342" s="16">
        <v>43.4</v>
      </c>
      <c r="F4342" s="15">
        <f t="shared" si="182"/>
        <v>11.872059999999999</v>
      </c>
      <c r="G4342" s="17">
        <f t="shared" si="183"/>
        <v>2.5901800000000003E-2</v>
      </c>
    </row>
    <row r="4343" spans="5:7" x14ac:dyDescent="0.25">
      <c r="E4343" s="16">
        <v>43.41</v>
      </c>
      <c r="F4343" s="15">
        <f t="shared" si="182"/>
        <v>11.874518999999999</v>
      </c>
      <c r="G4343" s="17">
        <f t="shared" si="183"/>
        <v>2.5896070000000004E-2</v>
      </c>
    </row>
    <row r="4344" spans="5:7" x14ac:dyDescent="0.25">
      <c r="E4344" s="16">
        <v>43.42</v>
      </c>
      <c r="F4344" s="15">
        <f t="shared" si="182"/>
        <v>11.876977999999999</v>
      </c>
      <c r="G4344" s="17">
        <f t="shared" si="183"/>
        <v>2.5890339999999998E-2</v>
      </c>
    </row>
    <row r="4345" spans="5:7" x14ac:dyDescent="0.25">
      <c r="E4345" s="16">
        <v>43.43</v>
      </c>
      <c r="F4345" s="15">
        <f t="shared" si="182"/>
        <v>11.879436999999999</v>
      </c>
      <c r="G4345" s="17">
        <f t="shared" si="183"/>
        <v>2.5884609999999999E-2</v>
      </c>
    </row>
    <row r="4346" spans="5:7" x14ac:dyDescent="0.25">
      <c r="E4346" s="16">
        <v>43.44</v>
      </c>
      <c r="F4346" s="15">
        <f t="shared" si="182"/>
        <v>11.881895999999999</v>
      </c>
      <c r="G4346" s="17">
        <f t="shared" si="183"/>
        <v>2.587888E-2</v>
      </c>
    </row>
    <row r="4347" spans="5:7" x14ac:dyDescent="0.25">
      <c r="E4347" s="16">
        <v>43.45</v>
      </c>
      <c r="F4347" s="15">
        <f t="shared" si="182"/>
        <v>11.884354999999999</v>
      </c>
      <c r="G4347" s="17">
        <f t="shared" si="183"/>
        <v>2.5873149999999998E-2</v>
      </c>
    </row>
    <row r="4348" spans="5:7" x14ac:dyDescent="0.25">
      <c r="E4348" s="16">
        <v>43.46</v>
      </c>
      <c r="F4348" s="15">
        <f t="shared" si="182"/>
        <v>11.886813999999999</v>
      </c>
      <c r="G4348" s="17">
        <f t="shared" si="183"/>
        <v>2.5867419999999999E-2</v>
      </c>
    </row>
    <row r="4349" spans="5:7" x14ac:dyDescent="0.25">
      <c r="E4349" s="16">
        <v>43.47</v>
      </c>
      <c r="F4349" s="15">
        <f t="shared" si="182"/>
        <v>11.889272999999999</v>
      </c>
      <c r="G4349" s="17">
        <f t="shared" si="183"/>
        <v>2.586169E-2</v>
      </c>
    </row>
    <row r="4350" spans="5:7" x14ac:dyDescent="0.25">
      <c r="E4350" s="16">
        <v>43.48</v>
      </c>
      <c r="F4350" s="15">
        <f t="shared" si="182"/>
        <v>11.891731999999999</v>
      </c>
      <c r="G4350" s="17">
        <f t="shared" si="183"/>
        <v>2.5855960000000001E-2</v>
      </c>
    </row>
    <row r="4351" spans="5:7" x14ac:dyDescent="0.25">
      <c r="E4351" s="16">
        <v>43.49</v>
      </c>
      <c r="F4351" s="15">
        <f t="shared" si="182"/>
        <v>11.894190999999999</v>
      </c>
      <c r="G4351" s="17">
        <f t="shared" si="183"/>
        <v>2.5850229999999998E-2</v>
      </c>
    </row>
    <row r="4352" spans="5:7" x14ac:dyDescent="0.25">
      <c r="E4352" s="16">
        <v>43.5</v>
      </c>
      <c r="F4352" s="15">
        <f t="shared" si="182"/>
        <v>11.896649999999999</v>
      </c>
      <c r="G4352" s="17">
        <f t="shared" si="183"/>
        <v>2.5844499999999999E-2</v>
      </c>
    </row>
    <row r="4353" spans="5:7" x14ac:dyDescent="0.25">
      <c r="E4353" s="16">
        <v>43.51</v>
      </c>
      <c r="F4353" s="15">
        <f t="shared" si="182"/>
        <v>11.899108999999999</v>
      </c>
      <c r="G4353" s="17">
        <f t="shared" si="183"/>
        <v>2.583877E-2</v>
      </c>
    </row>
    <row r="4354" spans="5:7" x14ac:dyDescent="0.25">
      <c r="E4354" s="16">
        <v>43.52</v>
      </c>
      <c r="F4354" s="15">
        <f t="shared" si="182"/>
        <v>11.901568000000001</v>
      </c>
      <c r="G4354" s="17">
        <f t="shared" si="183"/>
        <v>2.5833039999999998E-2</v>
      </c>
    </row>
    <row r="4355" spans="5:7" x14ac:dyDescent="0.25">
      <c r="E4355" s="16">
        <v>43.53</v>
      </c>
      <c r="F4355" s="15">
        <f t="shared" si="182"/>
        <v>11.904026999999999</v>
      </c>
      <c r="G4355" s="17">
        <f t="shared" si="183"/>
        <v>2.5827309999999999E-2</v>
      </c>
    </row>
    <row r="4356" spans="5:7" x14ac:dyDescent="0.25">
      <c r="E4356" s="16">
        <v>43.54</v>
      </c>
      <c r="F4356" s="15">
        <f t="shared" si="182"/>
        <v>11.906485999999999</v>
      </c>
      <c r="G4356" s="17">
        <f t="shared" si="183"/>
        <v>2.582158E-2</v>
      </c>
    </row>
    <row r="4357" spans="5:7" x14ac:dyDescent="0.25">
      <c r="E4357" s="16">
        <v>43.55</v>
      </c>
      <c r="F4357" s="15">
        <f t="shared" si="182"/>
        <v>11.908944999999999</v>
      </c>
      <c r="G4357" s="17">
        <f t="shared" si="183"/>
        <v>2.5815850000000001E-2</v>
      </c>
    </row>
    <row r="4358" spans="5:7" x14ac:dyDescent="0.25">
      <c r="E4358" s="16">
        <v>43.56</v>
      </c>
      <c r="F4358" s="15">
        <f t="shared" si="182"/>
        <v>11.911403999999999</v>
      </c>
      <c r="G4358" s="17">
        <f t="shared" si="183"/>
        <v>2.5810119999999999E-2</v>
      </c>
    </row>
    <row r="4359" spans="5:7" x14ac:dyDescent="0.25">
      <c r="E4359" s="16">
        <v>43.57</v>
      </c>
      <c r="F4359" s="15">
        <f t="shared" si="182"/>
        <v>11.913862999999999</v>
      </c>
      <c r="G4359" s="17">
        <f t="shared" si="183"/>
        <v>2.580439E-2</v>
      </c>
    </row>
    <row r="4360" spans="5:7" x14ac:dyDescent="0.25">
      <c r="E4360" s="16">
        <v>43.58</v>
      </c>
      <c r="F4360" s="15">
        <f t="shared" si="182"/>
        <v>11.916321999999999</v>
      </c>
      <c r="G4360" s="17">
        <f t="shared" si="183"/>
        <v>2.5798660000000001E-2</v>
      </c>
    </row>
    <row r="4361" spans="5:7" x14ac:dyDescent="0.25">
      <c r="E4361" s="16">
        <v>43.59</v>
      </c>
      <c r="F4361" s="15">
        <f t="shared" si="182"/>
        <v>11.918781000000001</v>
      </c>
      <c r="G4361" s="17">
        <f t="shared" si="183"/>
        <v>2.5792929999999999E-2</v>
      </c>
    </row>
    <row r="4362" spans="5:7" x14ac:dyDescent="0.25">
      <c r="E4362" s="16">
        <v>43.6</v>
      </c>
      <c r="F4362" s="15">
        <f t="shared" si="182"/>
        <v>11.921239999999999</v>
      </c>
      <c r="G4362" s="17">
        <f t="shared" si="183"/>
        <v>2.57872E-2</v>
      </c>
    </row>
    <row r="4363" spans="5:7" x14ac:dyDescent="0.25">
      <c r="E4363" s="16">
        <v>43.61</v>
      </c>
      <c r="F4363" s="15">
        <f t="shared" si="182"/>
        <v>11.923698999999999</v>
      </c>
      <c r="G4363" s="17">
        <f t="shared" si="183"/>
        <v>2.5781470000000001E-2</v>
      </c>
    </row>
    <row r="4364" spans="5:7" x14ac:dyDescent="0.25">
      <c r="E4364" s="16">
        <v>43.62</v>
      </c>
      <c r="F4364" s="15">
        <f t="shared" si="182"/>
        <v>11.926157999999999</v>
      </c>
      <c r="G4364" s="17">
        <f t="shared" si="183"/>
        <v>2.5775740000000002E-2</v>
      </c>
    </row>
    <row r="4365" spans="5:7" x14ac:dyDescent="0.25">
      <c r="E4365" s="16">
        <v>43.63</v>
      </c>
      <c r="F4365" s="15">
        <f t="shared" si="182"/>
        <v>11.928617000000001</v>
      </c>
      <c r="G4365" s="17">
        <f t="shared" si="183"/>
        <v>2.5770009999999999E-2</v>
      </c>
    </row>
    <row r="4366" spans="5:7" x14ac:dyDescent="0.25">
      <c r="E4366" s="16">
        <v>43.64</v>
      </c>
      <c r="F4366" s="15">
        <f t="shared" si="182"/>
        <v>11.931075999999999</v>
      </c>
      <c r="G4366" s="17">
        <f t="shared" si="183"/>
        <v>2.5764280000000001E-2</v>
      </c>
    </row>
    <row r="4367" spans="5:7" x14ac:dyDescent="0.25">
      <c r="E4367" s="16">
        <v>43.65</v>
      </c>
      <c r="F4367" s="15">
        <f t="shared" si="182"/>
        <v>11.933534999999999</v>
      </c>
      <c r="G4367" s="17">
        <f t="shared" si="183"/>
        <v>2.5758550000000002E-2</v>
      </c>
    </row>
    <row r="4368" spans="5:7" x14ac:dyDescent="0.25">
      <c r="E4368" s="16">
        <v>43.66</v>
      </c>
      <c r="F4368" s="15">
        <f t="shared" si="182"/>
        <v>11.935993999999999</v>
      </c>
      <c r="G4368" s="17">
        <f t="shared" si="183"/>
        <v>2.5752820000000003E-2</v>
      </c>
    </row>
    <row r="4369" spans="5:7" x14ac:dyDescent="0.25">
      <c r="E4369" s="16">
        <v>43.67</v>
      </c>
      <c r="F4369" s="15">
        <f t="shared" si="182"/>
        <v>11.938452999999999</v>
      </c>
      <c r="G4369" s="17">
        <f t="shared" si="183"/>
        <v>2.574709E-2</v>
      </c>
    </row>
    <row r="4370" spans="5:7" x14ac:dyDescent="0.25">
      <c r="E4370" s="16">
        <v>43.68</v>
      </c>
      <c r="F4370" s="15">
        <f t="shared" si="182"/>
        <v>11.940911999999999</v>
      </c>
      <c r="G4370" s="17">
        <f t="shared" si="183"/>
        <v>2.5741360000000001E-2</v>
      </c>
    </row>
    <row r="4371" spans="5:7" x14ac:dyDescent="0.25">
      <c r="E4371" s="16">
        <v>43.69</v>
      </c>
      <c r="F4371" s="15">
        <f t="shared" si="182"/>
        <v>11.943370999999999</v>
      </c>
      <c r="G4371" s="17">
        <f t="shared" si="183"/>
        <v>2.5735630000000002E-2</v>
      </c>
    </row>
    <row r="4372" spans="5:7" x14ac:dyDescent="0.25">
      <c r="E4372" s="16">
        <v>43.7</v>
      </c>
      <c r="F4372" s="15">
        <f t="shared" si="182"/>
        <v>11.945830000000001</v>
      </c>
      <c r="G4372" s="17">
        <f t="shared" si="183"/>
        <v>2.57299E-2</v>
      </c>
    </row>
    <row r="4373" spans="5:7" x14ac:dyDescent="0.25">
      <c r="E4373" s="16">
        <v>43.71</v>
      </c>
      <c r="F4373" s="15">
        <f t="shared" si="182"/>
        <v>11.948288999999999</v>
      </c>
      <c r="G4373" s="17">
        <f t="shared" si="183"/>
        <v>2.5724169999999998E-2</v>
      </c>
    </row>
    <row r="4374" spans="5:7" x14ac:dyDescent="0.25">
      <c r="E4374" s="16">
        <v>43.72</v>
      </c>
      <c r="F4374" s="15">
        <f t="shared" si="182"/>
        <v>11.950747999999999</v>
      </c>
      <c r="G4374" s="17">
        <f t="shared" si="183"/>
        <v>2.5718440000000002E-2</v>
      </c>
    </row>
    <row r="4375" spans="5:7" x14ac:dyDescent="0.25">
      <c r="E4375" s="16">
        <v>43.73</v>
      </c>
      <c r="F4375" s="15">
        <f t="shared" si="182"/>
        <v>11.953206999999999</v>
      </c>
      <c r="G4375" s="17">
        <f t="shared" si="183"/>
        <v>2.5712710000000003E-2</v>
      </c>
    </row>
    <row r="4376" spans="5:7" x14ac:dyDescent="0.25">
      <c r="E4376" s="16">
        <v>43.74</v>
      </c>
      <c r="F4376" s="15">
        <f t="shared" si="182"/>
        <v>11.955666000000001</v>
      </c>
      <c r="G4376" s="17">
        <f t="shared" si="183"/>
        <v>2.5706979999999997E-2</v>
      </c>
    </row>
    <row r="4377" spans="5:7" x14ac:dyDescent="0.25">
      <c r="E4377" s="16">
        <v>43.75</v>
      </c>
      <c r="F4377" s="15">
        <f t="shared" si="182"/>
        <v>11.958124999999999</v>
      </c>
      <c r="G4377" s="17">
        <f t="shared" si="183"/>
        <v>2.5701250000000002E-2</v>
      </c>
    </row>
    <row r="4378" spans="5:7" x14ac:dyDescent="0.25">
      <c r="E4378" s="16">
        <v>43.76</v>
      </c>
      <c r="F4378" s="15">
        <f t="shared" si="182"/>
        <v>11.960583999999999</v>
      </c>
      <c r="G4378" s="17">
        <f t="shared" si="183"/>
        <v>2.5695519999999999E-2</v>
      </c>
    </row>
    <row r="4379" spans="5:7" x14ac:dyDescent="0.25">
      <c r="E4379" s="16">
        <v>43.77</v>
      </c>
      <c r="F4379" s="15">
        <f t="shared" si="182"/>
        <v>11.963043000000001</v>
      </c>
      <c r="G4379" s="17">
        <f t="shared" si="183"/>
        <v>2.5689789999999997E-2</v>
      </c>
    </row>
    <row r="4380" spans="5:7" x14ac:dyDescent="0.25">
      <c r="E4380" s="16">
        <v>43.78</v>
      </c>
      <c r="F4380" s="15">
        <f t="shared" si="182"/>
        <v>11.965501999999999</v>
      </c>
      <c r="G4380" s="17">
        <f t="shared" si="183"/>
        <v>2.5684059999999998E-2</v>
      </c>
    </row>
    <row r="4381" spans="5:7" x14ac:dyDescent="0.25">
      <c r="E4381" s="16">
        <v>43.79</v>
      </c>
      <c r="F4381" s="15">
        <f t="shared" si="182"/>
        <v>11.967960999999999</v>
      </c>
      <c r="G4381" s="17">
        <f t="shared" si="183"/>
        <v>2.5678329999999999E-2</v>
      </c>
    </row>
    <row r="4382" spans="5:7" x14ac:dyDescent="0.25">
      <c r="E4382" s="16">
        <v>43.8</v>
      </c>
      <c r="F4382" s="15">
        <f t="shared" si="182"/>
        <v>11.970419999999999</v>
      </c>
      <c r="G4382" s="17">
        <f t="shared" si="183"/>
        <v>2.56726E-2</v>
      </c>
    </row>
    <row r="4383" spans="5:7" x14ac:dyDescent="0.25">
      <c r="E4383" s="16">
        <v>43.81</v>
      </c>
      <c r="F4383" s="15">
        <f t="shared" si="182"/>
        <v>11.972879000000001</v>
      </c>
      <c r="G4383" s="17">
        <f t="shared" si="183"/>
        <v>2.5666869999999998E-2</v>
      </c>
    </row>
    <row r="4384" spans="5:7" x14ac:dyDescent="0.25">
      <c r="E4384" s="16">
        <v>43.82</v>
      </c>
      <c r="F4384" s="15">
        <f t="shared" si="182"/>
        <v>11.975337999999999</v>
      </c>
      <c r="G4384" s="17">
        <f t="shared" si="183"/>
        <v>2.5661139999999999E-2</v>
      </c>
    </row>
    <row r="4385" spans="5:7" x14ac:dyDescent="0.25">
      <c r="E4385" s="16">
        <v>43.83</v>
      </c>
      <c r="F4385" s="15">
        <f t="shared" si="182"/>
        <v>11.977796999999999</v>
      </c>
      <c r="G4385" s="17">
        <f t="shared" si="183"/>
        <v>2.565541E-2</v>
      </c>
    </row>
    <row r="4386" spans="5:7" x14ac:dyDescent="0.25">
      <c r="E4386" s="16">
        <v>43.84</v>
      </c>
      <c r="F4386" s="15">
        <f t="shared" si="182"/>
        <v>11.980256000000001</v>
      </c>
      <c r="G4386" s="17">
        <f t="shared" si="183"/>
        <v>2.5649679999999998E-2</v>
      </c>
    </row>
    <row r="4387" spans="5:7" x14ac:dyDescent="0.25">
      <c r="E4387" s="16">
        <v>43.85</v>
      </c>
      <c r="F4387" s="15">
        <f t="shared" ref="F4387:F4450" si="184">B$40+(B$41-B$40)*(($E4387-$A$40)/($A$41-$A$40))</f>
        <v>11.982714999999999</v>
      </c>
      <c r="G4387" s="17">
        <f t="shared" ref="G4387:G4450" si="185">C$40+(C$41-C$40)*(($E4387-$A$40)/($A$41-$A$40))</f>
        <v>2.5643949999999999E-2</v>
      </c>
    </row>
    <row r="4388" spans="5:7" x14ac:dyDescent="0.25">
      <c r="E4388" s="16">
        <v>43.86</v>
      </c>
      <c r="F4388" s="15">
        <f t="shared" si="184"/>
        <v>11.985173999999999</v>
      </c>
      <c r="G4388" s="17">
        <f t="shared" si="185"/>
        <v>2.563822E-2</v>
      </c>
    </row>
    <row r="4389" spans="5:7" x14ac:dyDescent="0.25">
      <c r="E4389" s="16">
        <v>43.87</v>
      </c>
      <c r="F4389" s="15">
        <f t="shared" si="184"/>
        <v>11.987632999999999</v>
      </c>
      <c r="G4389" s="17">
        <f t="shared" si="185"/>
        <v>2.5632490000000001E-2</v>
      </c>
    </row>
    <row r="4390" spans="5:7" x14ac:dyDescent="0.25">
      <c r="E4390" s="16">
        <v>43.88</v>
      </c>
      <c r="F4390" s="15">
        <f t="shared" si="184"/>
        <v>11.990092000000001</v>
      </c>
      <c r="G4390" s="17">
        <f t="shared" si="185"/>
        <v>2.5626759999999998E-2</v>
      </c>
    </row>
    <row r="4391" spans="5:7" x14ac:dyDescent="0.25">
      <c r="E4391" s="16">
        <v>43.89</v>
      </c>
      <c r="F4391" s="15">
        <f t="shared" si="184"/>
        <v>11.992550999999999</v>
      </c>
      <c r="G4391" s="17">
        <f t="shared" si="185"/>
        <v>2.5621029999999999E-2</v>
      </c>
    </row>
    <row r="4392" spans="5:7" x14ac:dyDescent="0.25">
      <c r="E4392" s="16">
        <v>43.9</v>
      </c>
      <c r="F4392" s="15">
        <f t="shared" si="184"/>
        <v>11.995009999999999</v>
      </c>
      <c r="G4392" s="17">
        <f t="shared" si="185"/>
        <v>2.5615300000000001E-2</v>
      </c>
    </row>
    <row r="4393" spans="5:7" x14ac:dyDescent="0.25">
      <c r="E4393" s="16">
        <v>43.91</v>
      </c>
      <c r="F4393" s="15">
        <f t="shared" si="184"/>
        <v>11.997468999999999</v>
      </c>
      <c r="G4393" s="17">
        <f t="shared" si="185"/>
        <v>2.5609570000000002E-2</v>
      </c>
    </row>
    <row r="4394" spans="5:7" x14ac:dyDescent="0.25">
      <c r="E4394" s="16">
        <v>43.92</v>
      </c>
      <c r="F4394" s="15">
        <f t="shared" si="184"/>
        <v>11.999928000000001</v>
      </c>
      <c r="G4394" s="17">
        <f t="shared" si="185"/>
        <v>2.5603839999999999E-2</v>
      </c>
    </row>
    <row r="4395" spans="5:7" x14ac:dyDescent="0.25">
      <c r="E4395" s="16">
        <v>43.93</v>
      </c>
      <c r="F4395" s="15">
        <f t="shared" si="184"/>
        <v>12.002386999999999</v>
      </c>
      <c r="G4395" s="17">
        <f t="shared" si="185"/>
        <v>2.559811E-2</v>
      </c>
    </row>
    <row r="4396" spans="5:7" x14ac:dyDescent="0.25">
      <c r="E4396" s="16">
        <v>43.94</v>
      </c>
      <c r="F4396" s="15">
        <f t="shared" si="184"/>
        <v>12.004845999999999</v>
      </c>
      <c r="G4396" s="17">
        <f t="shared" si="185"/>
        <v>2.5592380000000001E-2</v>
      </c>
    </row>
    <row r="4397" spans="5:7" x14ac:dyDescent="0.25">
      <c r="E4397" s="16">
        <v>43.95</v>
      </c>
      <c r="F4397" s="15">
        <f t="shared" si="184"/>
        <v>12.007305000000001</v>
      </c>
      <c r="G4397" s="17">
        <f t="shared" si="185"/>
        <v>2.5586649999999999E-2</v>
      </c>
    </row>
    <row r="4398" spans="5:7" x14ac:dyDescent="0.25">
      <c r="E4398" s="16">
        <v>43.96</v>
      </c>
      <c r="F4398" s="15">
        <f t="shared" si="184"/>
        <v>12.009764000000001</v>
      </c>
      <c r="G4398" s="17">
        <f t="shared" si="185"/>
        <v>2.558092E-2</v>
      </c>
    </row>
    <row r="4399" spans="5:7" x14ac:dyDescent="0.25">
      <c r="E4399" s="16">
        <v>43.97</v>
      </c>
      <c r="F4399" s="15">
        <f t="shared" si="184"/>
        <v>12.012222999999999</v>
      </c>
      <c r="G4399" s="17">
        <f t="shared" si="185"/>
        <v>2.5575190000000001E-2</v>
      </c>
    </row>
    <row r="4400" spans="5:7" x14ac:dyDescent="0.25">
      <c r="E4400" s="16">
        <v>43.98</v>
      </c>
      <c r="F4400" s="15">
        <f t="shared" si="184"/>
        <v>12.014681999999999</v>
      </c>
      <c r="G4400" s="17">
        <f t="shared" si="185"/>
        <v>2.5569460000000002E-2</v>
      </c>
    </row>
    <row r="4401" spans="5:7" x14ac:dyDescent="0.25">
      <c r="E4401" s="16">
        <v>43.99</v>
      </c>
      <c r="F4401" s="15">
        <f t="shared" si="184"/>
        <v>12.017141000000001</v>
      </c>
      <c r="G4401" s="17">
        <f t="shared" si="185"/>
        <v>2.556373E-2</v>
      </c>
    </row>
    <row r="4402" spans="5:7" x14ac:dyDescent="0.25">
      <c r="E4402" s="16">
        <v>44</v>
      </c>
      <c r="F4402" s="15">
        <f t="shared" si="184"/>
        <v>12.019599999999999</v>
      </c>
      <c r="G4402" s="17">
        <f t="shared" si="185"/>
        <v>2.5558000000000001E-2</v>
      </c>
    </row>
    <row r="4403" spans="5:7" x14ac:dyDescent="0.25">
      <c r="E4403" s="16">
        <v>44.01</v>
      </c>
      <c r="F4403" s="15">
        <f t="shared" si="184"/>
        <v>12.022058999999999</v>
      </c>
      <c r="G4403" s="17">
        <f t="shared" si="185"/>
        <v>2.5552270000000002E-2</v>
      </c>
    </row>
    <row r="4404" spans="5:7" x14ac:dyDescent="0.25">
      <c r="E4404" s="16">
        <v>44.02</v>
      </c>
      <c r="F4404" s="15">
        <f t="shared" si="184"/>
        <v>12.024518</v>
      </c>
      <c r="G4404" s="17">
        <f t="shared" si="185"/>
        <v>2.554654E-2</v>
      </c>
    </row>
    <row r="4405" spans="5:7" x14ac:dyDescent="0.25">
      <c r="E4405" s="16">
        <v>44.03</v>
      </c>
      <c r="F4405" s="15">
        <f t="shared" si="184"/>
        <v>12.026977</v>
      </c>
      <c r="G4405" s="17">
        <f t="shared" si="185"/>
        <v>2.5540810000000001E-2</v>
      </c>
    </row>
    <row r="4406" spans="5:7" x14ac:dyDescent="0.25">
      <c r="E4406" s="16">
        <v>44.04</v>
      </c>
      <c r="F4406" s="15">
        <f t="shared" si="184"/>
        <v>12.029435999999999</v>
      </c>
      <c r="G4406" s="17">
        <f t="shared" si="185"/>
        <v>2.5535080000000002E-2</v>
      </c>
    </row>
    <row r="4407" spans="5:7" x14ac:dyDescent="0.25">
      <c r="E4407" s="16">
        <v>44.05</v>
      </c>
      <c r="F4407" s="15">
        <f t="shared" si="184"/>
        <v>12.031894999999999</v>
      </c>
      <c r="G4407" s="17">
        <f t="shared" si="185"/>
        <v>2.5529350000000003E-2</v>
      </c>
    </row>
    <row r="4408" spans="5:7" x14ac:dyDescent="0.25">
      <c r="E4408" s="16">
        <v>44.06</v>
      </c>
      <c r="F4408" s="15">
        <f t="shared" si="184"/>
        <v>12.034354</v>
      </c>
      <c r="G4408" s="17">
        <f t="shared" si="185"/>
        <v>2.5523619999999997E-2</v>
      </c>
    </row>
    <row r="4409" spans="5:7" x14ac:dyDescent="0.25">
      <c r="E4409" s="16">
        <v>44.07</v>
      </c>
      <c r="F4409" s="15">
        <f t="shared" si="184"/>
        <v>12.036812999999999</v>
      </c>
      <c r="G4409" s="17">
        <f t="shared" si="185"/>
        <v>2.5517890000000001E-2</v>
      </c>
    </row>
    <row r="4410" spans="5:7" x14ac:dyDescent="0.25">
      <c r="E4410" s="16">
        <v>44.08</v>
      </c>
      <c r="F4410" s="15">
        <f t="shared" si="184"/>
        <v>12.039271999999999</v>
      </c>
      <c r="G4410" s="17">
        <f t="shared" si="185"/>
        <v>2.5512160000000002E-2</v>
      </c>
    </row>
    <row r="4411" spans="5:7" x14ac:dyDescent="0.25">
      <c r="E4411" s="16">
        <v>44.09</v>
      </c>
      <c r="F4411" s="15">
        <f t="shared" si="184"/>
        <v>12.041731</v>
      </c>
      <c r="G4411" s="17">
        <f t="shared" si="185"/>
        <v>2.5506429999999997E-2</v>
      </c>
    </row>
    <row r="4412" spans="5:7" x14ac:dyDescent="0.25">
      <c r="E4412" s="16">
        <v>44.1</v>
      </c>
      <c r="F4412" s="15">
        <f t="shared" si="184"/>
        <v>12.04419</v>
      </c>
      <c r="G4412" s="17">
        <f t="shared" si="185"/>
        <v>2.5500700000000001E-2</v>
      </c>
    </row>
    <row r="4413" spans="5:7" x14ac:dyDescent="0.25">
      <c r="E4413" s="16">
        <v>44.11</v>
      </c>
      <c r="F4413" s="15">
        <f t="shared" si="184"/>
        <v>12.046648999999999</v>
      </c>
      <c r="G4413" s="17">
        <f t="shared" si="185"/>
        <v>2.5494969999999999E-2</v>
      </c>
    </row>
    <row r="4414" spans="5:7" x14ac:dyDescent="0.25">
      <c r="E4414" s="16">
        <v>44.12</v>
      </c>
      <c r="F4414" s="15">
        <f t="shared" si="184"/>
        <v>12.049107999999999</v>
      </c>
      <c r="G4414" s="17">
        <f t="shared" si="185"/>
        <v>2.5489240000000003E-2</v>
      </c>
    </row>
    <row r="4415" spans="5:7" x14ac:dyDescent="0.25">
      <c r="E4415" s="16">
        <v>44.13</v>
      </c>
      <c r="F4415" s="15">
        <f t="shared" si="184"/>
        <v>12.051567</v>
      </c>
      <c r="G4415" s="17">
        <f t="shared" si="185"/>
        <v>2.5483509999999997E-2</v>
      </c>
    </row>
    <row r="4416" spans="5:7" x14ac:dyDescent="0.25">
      <c r="E4416" s="16">
        <v>44.14</v>
      </c>
      <c r="F4416" s="15">
        <f t="shared" si="184"/>
        <v>12.054026</v>
      </c>
      <c r="G4416" s="17">
        <f t="shared" si="185"/>
        <v>2.5477779999999998E-2</v>
      </c>
    </row>
    <row r="4417" spans="5:7" x14ac:dyDescent="0.25">
      <c r="E4417" s="16">
        <v>44.15</v>
      </c>
      <c r="F4417" s="15">
        <f t="shared" si="184"/>
        <v>12.056484999999999</v>
      </c>
      <c r="G4417" s="17">
        <f t="shared" si="185"/>
        <v>2.547205E-2</v>
      </c>
    </row>
    <row r="4418" spans="5:7" x14ac:dyDescent="0.25">
      <c r="E4418" s="16">
        <v>44.16</v>
      </c>
      <c r="F4418" s="15">
        <f t="shared" si="184"/>
        <v>12.058943999999999</v>
      </c>
      <c r="G4418" s="17">
        <f t="shared" si="185"/>
        <v>2.5466320000000001E-2</v>
      </c>
    </row>
    <row r="4419" spans="5:7" x14ac:dyDescent="0.25">
      <c r="E4419" s="16">
        <v>44.17</v>
      </c>
      <c r="F4419" s="15">
        <f t="shared" si="184"/>
        <v>12.061403</v>
      </c>
      <c r="G4419" s="17">
        <f t="shared" si="185"/>
        <v>2.5460589999999998E-2</v>
      </c>
    </row>
    <row r="4420" spans="5:7" x14ac:dyDescent="0.25">
      <c r="E4420" s="16">
        <v>44.18</v>
      </c>
      <c r="F4420" s="15">
        <f t="shared" si="184"/>
        <v>12.063862</v>
      </c>
      <c r="G4420" s="17">
        <f t="shared" si="185"/>
        <v>2.5454859999999999E-2</v>
      </c>
    </row>
    <row r="4421" spans="5:7" x14ac:dyDescent="0.25">
      <c r="E4421" s="16">
        <v>44.19</v>
      </c>
      <c r="F4421" s="15">
        <f t="shared" si="184"/>
        <v>12.066320999999999</v>
      </c>
      <c r="G4421" s="17">
        <f t="shared" si="185"/>
        <v>2.544913E-2</v>
      </c>
    </row>
    <row r="4422" spans="5:7" x14ac:dyDescent="0.25">
      <c r="E4422" s="16">
        <v>44.2</v>
      </c>
      <c r="F4422" s="15">
        <f t="shared" si="184"/>
        <v>12.06878</v>
      </c>
      <c r="G4422" s="17">
        <f t="shared" si="185"/>
        <v>2.5443399999999998E-2</v>
      </c>
    </row>
    <row r="4423" spans="5:7" x14ac:dyDescent="0.25">
      <c r="E4423" s="16">
        <v>44.21</v>
      </c>
      <c r="F4423" s="15">
        <f t="shared" si="184"/>
        <v>12.071239</v>
      </c>
      <c r="G4423" s="17">
        <f t="shared" si="185"/>
        <v>2.5437669999999999E-2</v>
      </c>
    </row>
    <row r="4424" spans="5:7" x14ac:dyDescent="0.25">
      <c r="E4424" s="16">
        <v>44.22</v>
      </c>
      <c r="F4424" s="15">
        <f t="shared" si="184"/>
        <v>12.073697999999998</v>
      </c>
      <c r="G4424" s="17">
        <f t="shared" si="185"/>
        <v>2.543194E-2</v>
      </c>
    </row>
    <row r="4425" spans="5:7" x14ac:dyDescent="0.25">
      <c r="E4425" s="16">
        <v>44.23</v>
      </c>
      <c r="F4425" s="15">
        <f t="shared" si="184"/>
        <v>12.076156999999998</v>
      </c>
      <c r="G4425" s="17">
        <f t="shared" si="185"/>
        <v>2.5426210000000001E-2</v>
      </c>
    </row>
    <row r="4426" spans="5:7" x14ac:dyDescent="0.25">
      <c r="E4426" s="16">
        <v>44.24</v>
      </c>
      <c r="F4426" s="15">
        <f t="shared" si="184"/>
        <v>12.078616</v>
      </c>
      <c r="G4426" s="17">
        <f t="shared" si="185"/>
        <v>2.5420479999999999E-2</v>
      </c>
    </row>
    <row r="4427" spans="5:7" x14ac:dyDescent="0.25">
      <c r="E4427" s="16">
        <v>44.25</v>
      </c>
      <c r="F4427" s="15">
        <f t="shared" si="184"/>
        <v>12.081074999999998</v>
      </c>
      <c r="G4427" s="17">
        <f t="shared" si="185"/>
        <v>2.541475E-2</v>
      </c>
    </row>
    <row r="4428" spans="5:7" x14ac:dyDescent="0.25">
      <c r="E4428" s="16">
        <v>44.26</v>
      </c>
      <c r="F4428" s="15">
        <f t="shared" si="184"/>
        <v>12.083533999999998</v>
      </c>
      <c r="G4428" s="17">
        <f t="shared" si="185"/>
        <v>2.5409020000000001E-2</v>
      </c>
    </row>
    <row r="4429" spans="5:7" x14ac:dyDescent="0.25">
      <c r="E4429" s="16">
        <v>44.27</v>
      </c>
      <c r="F4429" s="15">
        <f t="shared" si="184"/>
        <v>12.085993</v>
      </c>
      <c r="G4429" s="17">
        <f t="shared" si="185"/>
        <v>2.5403289999999999E-2</v>
      </c>
    </row>
    <row r="4430" spans="5:7" x14ac:dyDescent="0.25">
      <c r="E4430" s="16">
        <v>44.28</v>
      </c>
      <c r="F4430" s="15">
        <f t="shared" si="184"/>
        <v>12.088452</v>
      </c>
      <c r="G4430" s="17">
        <f t="shared" si="185"/>
        <v>2.539756E-2</v>
      </c>
    </row>
    <row r="4431" spans="5:7" x14ac:dyDescent="0.25">
      <c r="E4431" s="16">
        <v>44.29</v>
      </c>
      <c r="F4431" s="15">
        <f t="shared" si="184"/>
        <v>12.090910999999998</v>
      </c>
      <c r="G4431" s="17">
        <f t="shared" si="185"/>
        <v>2.5391830000000001E-2</v>
      </c>
    </row>
    <row r="4432" spans="5:7" x14ac:dyDescent="0.25">
      <c r="E4432" s="16">
        <v>44.3</v>
      </c>
      <c r="F4432" s="15">
        <f t="shared" si="184"/>
        <v>12.093369999999998</v>
      </c>
      <c r="G4432" s="17">
        <f t="shared" si="185"/>
        <v>2.5386100000000002E-2</v>
      </c>
    </row>
    <row r="4433" spans="5:7" x14ac:dyDescent="0.25">
      <c r="E4433" s="16">
        <v>44.31</v>
      </c>
      <c r="F4433" s="15">
        <f t="shared" si="184"/>
        <v>12.095829</v>
      </c>
      <c r="G4433" s="17">
        <f t="shared" si="185"/>
        <v>2.5380369999999999E-2</v>
      </c>
    </row>
    <row r="4434" spans="5:7" x14ac:dyDescent="0.25">
      <c r="E4434" s="16">
        <v>44.32</v>
      </c>
      <c r="F4434" s="15">
        <f t="shared" si="184"/>
        <v>12.098288</v>
      </c>
      <c r="G4434" s="17">
        <f t="shared" si="185"/>
        <v>2.537464E-2</v>
      </c>
    </row>
    <row r="4435" spans="5:7" x14ac:dyDescent="0.25">
      <c r="E4435" s="16">
        <v>44.33</v>
      </c>
      <c r="F4435" s="15">
        <f t="shared" si="184"/>
        <v>12.100746999999998</v>
      </c>
      <c r="G4435" s="17">
        <f t="shared" si="185"/>
        <v>2.5368910000000001E-2</v>
      </c>
    </row>
    <row r="4436" spans="5:7" x14ac:dyDescent="0.25">
      <c r="E4436" s="16">
        <v>44.34</v>
      </c>
      <c r="F4436" s="15">
        <f t="shared" si="184"/>
        <v>12.103206</v>
      </c>
      <c r="G4436" s="17">
        <f t="shared" si="185"/>
        <v>2.5363179999999999E-2</v>
      </c>
    </row>
    <row r="4437" spans="5:7" x14ac:dyDescent="0.25">
      <c r="E4437" s="16">
        <v>44.35</v>
      </c>
      <c r="F4437" s="15">
        <f t="shared" si="184"/>
        <v>12.105665</v>
      </c>
      <c r="G4437" s="17">
        <f t="shared" si="185"/>
        <v>2.535745E-2</v>
      </c>
    </row>
    <row r="4438" spans="5:7" x14ac:dyDescent="0.25">
      <c r="E4438" s="16">
        <v>44.36</v>
      </c>
      <c r="F4438" s="15">
        <f t="shared" si="184"/>
        <v>12.108124</v>
      </c>
      <c r="G4438" s="17">
        <f t="shared" si="185"/>
        <v>2.5351720000000001E-2</v>
      </c>
    </row>
    <row r="4439" spans="5:7" x14ac:dyDescent="0.25">
      <c r="E4439" s="16">
        <v>44.37</v>
      </c>
      <c r="F4439" s="15">
        <f t="shared" si="184"/>
        <v>12.110582999999998</v>
      </c>
      <c r="G4439" s="17">
        <f t="shared" si="185"/>
        <v>2.5345990000000002E-2</v>
      </c>
    </row>
    <row r="4440" spans="5:7" x14ac:dyDescent="0.25">
      <c r="E4440" s="16">
        <v>44.38</v>
      </c>
      <c r="F4440" s="15">
        <f t="shared" si="184"/>
        <v>12.113042</v>
      </c>
      <c r="G4440" s="17">
        <f t="shared" si="185"/>
        <v>2.534026E-2</v>
      </c>
    </row>
    <row r="4441" spans="5:7" x14ac:dyDescent="0.25">
      <c r="E4441" s="16">
        <v>44.39</v>
      </c>
      <c r="F4441" s="15">
        <f t="shared" si="184"/>
        <v>12.115501</v>
      </c>
      <c r="G4441" s="17">
        <f t="shared" si="185"/>
        <v>2.5334530000000001E-2</v>
      </c>
    </row>
    <row r="4442" spans="5:7" x14ac:dyDescent="0.25">
      <c r="E4442" s="16">
        <v>44.4</v>
      </c>
      <c r="F4442" s="15">
        <f t="shared" si="184"/>
        <v>12.117959999999998</v>
      </c>
      <c r="G4442" s="17">
        <f t="shared" si="185"/>
        <v>2.5328800000000002E-2</v>
      </c>
    </row>
    <row r="4443" spans="5:7" x14ac:dyDescent="0.25">
      <c r="E4443" s="16">
        <v>44.41</v>
      </c>
      <c r="F4443" s="15">
        <f t="shared" si="184"/>
        <v>12.120418999999998</v>
      </c>
      <c r="G4443" s="17">
        <f t="shared" si="185"/>
        <v>2.5323070000000003E-2</v>
      </c>
    </row>
    <row r="4444" spans="5:7" x14ac:dyDescent="0.25">
      <c r="E4444" s="16">
        <v>44.42</v>
      </c>
      <c r="F4444" s="15">
        <f t="shared" si="184"/>
        <v>12.122878</v>
      </c>
      <c r="G4444" s="17">
        <f t="shared" si="185"/>
        <v>2.5317340000000001E-2</v>
      </c>
    </row>
    <row r="4445" spans="5:7" x14ac:dyDescent="0.25">
      <c r="E4445" s="16">
        <v>44.43</v>
      </c>
      <c r="F4445" s="15">
        <f t="shared" si="184"/>
        <v>12.125337</v>
      </c>
      <c r="G4445" s="17">
        <f t="shared" si="185"/>
        <v>2.5311610000000002E-2</v>
      </c>
    </row>
    <row r="4446" spans="5:7" x14ac:dyDescent="0.25">
      <c r="E4446" s="16">
        <v>44.44</v>
      </c>
      <c r="F4446" s="15">
        <f t="shared" si="184"/>
        <v>12.127795999999998</v>
      </c>
      <c r="G4446" s="17">
        <f t="shared" si="185"/>
        <v>2.5305880000000003E-2</v>
      </c>
    </row>
    <row r="4447" spans="5:7" x14ac:dyDescent="0.25">
      <c r="E4447" s="16">
        <v>44.45</v>
      </c>
      <c r="F4447" s="15">
        <f t="shared" si="184"/>
        <v>12.130255</v>
      </c>
      <c r="G4447" s="17">
        <f t="shared" si="185"/>
        <v>2.530015E-2</v>
      </c>
    </row>
    <row r="4448" spans="5:7" x14ac:dyDescent="0.25">
      <c r="E4448" s="16">
        <v>44.46</v>
      </c>
      <c r="F4448" s="15">
        <f t="shared" si="184"/>
        <v>12.132714</v>
      </c>
      <c r="G4448" s="17">
        <f t="shared" si="185"/>
        <v>2.5294419999999998E-2</v>
      </c>
    </row>
    <row r="4449" spans="5:7" x14ac:dyDescent="0.25">
      <c r="E4449" s="16">
        <v>44.47</v>
      </c>
      <c r="F4449" s="15">
        <f t="shared" si="184"/>
        <v>12.135172999999998</v>
      </c>
      <c r="G4449" s="17">
        <f t="shared" si="185"/>
        <v>2.5288690000000003E-2</v>
      </c>
    </row>
    <row r="4450" spans="5:7" x14ac:dyDescent="0.25">
      <c r="E4450" s="16">
        <v>44.48</v>
      </c>
      <c r="F4450" s="15">
        <f t="shared" si="184"/>
        <v>12.137631999999998</v>
      </c>
      <c r="G4450" s="17">
        <f t="shared" si="185"/>
        <v>2.528296E-2</v>
      </c>
    </row>
    <row r="4451" spans="5:7" x14ac:dyDescent="0.25">
      <c r="E4451" s="16">
        <v>44.49</v>
      </c>
      <c r="F4451" s="15">
        <f t="shared" ref="F4451:F4514" si="186">B$40+(B$41-B$40)*(($E4451-$A$40)/($A$41-$A$40))</f>
        <v>12.140091</v>
      </c>
      <c r="G4451" s="17">
        <f t="shared" ref="G4451:G4514" si="187">C$40+(C$41-C$40)*(($E4451-$A$40)/($A$41-$A$40))</f>
        <v>2.5277229999999998E-2</v>
      </c>
    </row>
    <row r="4452" spans="5:7" x14ac:dyDescent="0.25">
      <c r="E4452" s="16">
        <v>44.5</v>
      </c>
      <c r="F4452" s="15">
        <f t="shared" si="186"/>
        <v>12.14255</v>
      </c>
      <c r="G4452" s="17">
        <f t="shared" si="187"/>
        <v>2.5271499999999999E-2</v>
      </c>
    </row>
    <row r="4453" spans="5:7" x14ac:dyDescent="0.25">
      <c r="E4453" s="16">
        <v>44.51</v>
      </c>
      <c r="F4453" s="15">
        <f t="shared" si="186"/>
        <v>12.145008999999998</v>
      </c>
      <c r="G4453" s="17">
        <f t="shared" si="187"/>
        <v>2.526577E-2</v>
      </c>
    </row>
    <row r="4454" spans="5:7" x14ac:dyDescent="0.25">
      <c r="E4454" s="16">
        <v>44.52</v>
      </c>
      <c r="F4454" s="15">
        <f t="shared" si="186"/>
        <v>12.147468</v>
      </c>
      <c r="G4454" s="17">
        <f t="shared" si="187"/>
        <v>2.5260039999999997E-2</v>
      </c>
    </row>
    <row r="4455" spans="5:7" x14ac:dyDescent="0.25">
      <c r="E4455" s="16">
        <v>44.53</v>
      </c>
      <c r="F4455" s="15">
        <f t="shared" si="186"/>
        <v>12.149927</v>
      </c>
      <c r="G4455" s="17">
        <f t="shared" si="187"/>
        <v>2.5254309999999999E-2</v>
      </c>
    </row>
    <row r="4456" spans="5:7" x14ac:dyDescent="0.25">
      <c r="E4456" s="16">
        <v>44.54</v>
      </c>
      <c r="F4456" s="15">
        <f t="shared" si="186"/>
        <v>12.152386</v>
      </c>
      <c r="G4456" s="17">
        <f t="shared" si="187"/>
        <v>2.524858E-2</v>
      </c>
    </row>
    <row r="4457" spans="5:7" x14ac:dyDescent="0.25">
      <c r="E4457" s="16">
        <v>44.55</v>
      </c>
      <c r="F4457" s="15">
        <f t="shared" si="186"/>
        <v>12.154844999999998</v>
      </c>
      <c r="G4457" s="17">
        <f t="shared" si="187"/>
        <v>2.5242850000000001E-2</v>
      </c>
    </row>
    <row r="4458" spans="5:7" x14ac:dyDescent="0.25">
      <c r="E4458" s="16">
        <v>44.56</v>
      </c>
      <c r="F4458" s="15">
        <f t="shared" si="186"/>
        <v>12.157304</v>
      </c>
      <c r="G4458" s="17">
        <f t="shared" si="187"/>
        <v>2.5237119999999998E-2</v>
      </c>
    </row>
    <row r="4459" spans="5:7" x14ac:dyDescent="0.25">
      <c r="E4459" s="16">
        <v>44.57</v>
      </c>
      <c r="F4459" s="15">
        <f t="shared" si="186"/>
        <v>12.159763</v>
      </c>
      <c r="G4459" s="17">
        <f t="shared" si="187"/>
        <v>2.5231389999999999E-2</v>
      </c>
    </row>
    <row r="4460" spans="5:7" x14ac:dyDescent="0.25">
      <c r="E4460" s="16">
        <v>44.58</v>
      </c>
      <c r="F4460" s="15">
        <f t="shared" si="186"/>
        <v>12.162222</v>
      </c>
      <c r="G4460" s="17">
        <f t="shared" si="187"/>
        <v>2.522566E-2</v>
      </c>
    </row>
    <row r="4461" spans="5:7" x14ac:dyDescent="0.25">
      <c r="E4461" s="16">
        <v>44.59</v>
      </c>
      <c r="F4461" s="15">
        <f t="shared" si="186"/>
        <v>12.164681</v>
      </c>
      <c r="G4461" s="17">
        <f t="shared" si="187"/>
        <v>2.5219929999999998E-2</v>
      </c>
    </row>
    <row r="4462" spans="5:7" x14ac:dyDescent="0.25">
      <c r="E4462" s="16">
        <v>44.6</v>
      </c>
      <c r="F4462" s="15">
        <f t="shared" si="186"/>
        <v>12.16714</v>
      </c>
      <c r="G4462" s="17">
        <f t="shared" si="187"/>
        <v>2.5214199999999999E-2</v>
      </c>
    </row>
    <row r="4463" spans="5:7" x14ac:dyDescent="0.25">
      <c r="E4463" s="16">
        <v>44.61</v>
      </c>
      <c r="F4463" s="15">
        <f t="shared" si="186"/>
        <v>12.169599</v>
      </c>
      <c r="G4463" s="17">
        <f t="shared" si="187"/>
        <v>2.520847E-2</v>
      </c>
    </row>
    <row r="4464" spans="5:7" x14ac:dyDescent="0.25">
      <c r="E4464" s="16">
        <v>44.62</v>
      </c>
      <c r="F4464" s="15">
        <f t="shared" si="186"/>
        <v>12.172057999999998</v>
      </c>
      <c r="G4464" s="17">
        <f t="shared" si="187"/>
        <v>2.5202740000000001E-2</v>
      </c>
    </row>
    <row r="4465" spans="5:7" x14ac:dyDescent="0.25">
      <c r="E4465" s="16">
        <v>44.63</v>
      </c>
      <c r="F4465" s="15">
        <f t="shared" si="186"/>
        <v>12.174517</v>
      </c>
      <c r="G4465" s="17">
        <f t="shared" si="187"/>
        <v>2.5197009999999999E-2</v>
      </c>
    </row>
    <row r="4466" spans="5:7" x14ac:dyDescent="0.25">
      <c r="E4466" s="16">
        <v>44.64</v>
      </c>
      <c r="F4466" s="15">
        <f t="shared" si="186"/>
        <v>12.176976</v>
      </c>
      <c r="G4466" s="17">
        <f t="shared" si="187"/>
        <v>2.519128E-2</v>
      </c>
    </row>
    <row r="4467" spans="5:7" x14ac:dyDescent="0.25">
      <c r="E4467" s="16">
        <v>44.65</v>
      </c>
      <c r="F4467" s="15">
        <f t="shared" si="186"/>
        <v>12.179435</v>
      </c>
      <c r="G4467" s="17">
        <f t="shared" si="187"/>
        <v>2.5185550000000001E-2</v>
      </c>
    </row>
    <row r="4468" spans="5:7" x14ac:dyDescent="0.25">
      <c r="E4468" s="16">
        <v>44.66</v>
      </c>
      <c r="F4468" s="15">
        <f t="shared" si="186"/>
        <v>12.181893999999998</v>
      </c>
      <c r="G4468" s="17">
        <f t="shared" si="187"/>
        <v>2.5179820000000002E-2</v>
      </c>
    </row>
    <row r="4469" spans="5:7" x14ac:dyDescent="0.25">
      <c r="E4469" s="16">
        <v>44.67</v>
      </c>
      <c r="F4469" s="15">
        <f t="shared" si="186"/>
        <v>12.184353</v>
      </c>
      <c r="G4469" s="17">
        <f t="shared" si="187"/>
        <v>2.517409E-2</v>
      </c>
    </row>
    <row r="4470" spans="5:7" x14ac:dyDescent="0.25">
      <c r="E4470" s="16">
        <v>44.68</v>
      </c>
      <c r="F4470" s="15">
        <f t="shared" si="186"/>
        <v>12.186812</v>
      </c>
      <c r="G4470" s="17">
        <f t="shared" si="187"/>
        <v>2.5168360000000001E-2</v>
      </c>
    </row>
    <row r="4471" spans="5:7" x14ac:dyDescent="0.25">
      <c r="E4471" s="16">
        <v>44.69</v>
      </c>
      <c r="F4471" s="15">
        <f t="shared" si="186"/>
        <v>12.189270999999998</v>
      </c>
      <c r="G4471" s="17">
        <f t="shared" si="187"/>
        <v>2.5162630000000002E-2</v>
      </c>
    </row>
    <row r="4472" spans="5:7" x14ac:dyDescent="0.25">
      <c r="E4472" s="16">
        <v>44.7</v>
      </c>
      <c r="F4472" s="15">
        <f t="shared" si="186"/>
        <v>12.19173</v>
      </c>
      <c r="G4472" s="17">
        <f t="shared" si="187"/>
        <v>2.5156899999999999E-2</v>
      </c>
    </row>
    <row r="4473" spans="5:7" x14ac:dyDescent="0.25">
      <c r="E4473" s="16">
        <v>44.71</v>
      </c>
      <c r="F4473" s="15">
        <f t="shared" si="186"/>
        <v>12.194189</v>
      </c>
      <c r="G4473" s="17">
        <f t="shared" si="187"/>
        <v>2.515117E-2</v>
      </c>
    </row>
    <row r="4474" spans="5:7" x14ac:dyDescent="0.25">
      <c r="E4474" s="16">
        <v>44.72</v>
      </c>
      <c r="F4474" s="15">
        <f t="shared" si="186"/>
        <v>12.196648</v>
      </c>
      <c r="G4474" s="17">
        <f t="shared" si="187"/>
        <v>2.5145440000000002E-2</v>
      </c>
    </row>
    <row r="4475" spans="5:7" x14ac:dyDescent="0.25">
      <c r="E4475" s="16">
        <v>44.73</v>
      </c>
      <c r="F4475" s="15">
        <f t="shared" si="186"/>
        <v>12.199106999999998</v>
      </c>
      <c r="G4475" s="17">
        <f t="shared" si="187"/>
        <v>2.5139710000000003E-2</v>
      </c>
    </row>
    <row r="4476" spans="5:7" x14ac:dyDescent="0.25">
      <c r="E4476" s="16">
        <v>44.74</v>
      </c>
      <c r="F4476" s="15">
        <f t="shared" si="186"/>
        <v>12.201566</v>
      </c>
      <c r="G4476" s="17">
        <f t="shared" si="187"/>
        <v>2.513398E-2</v>
      </c>
    </row>
    <row r="4477" spans="5:7" x14ac:dyDescent="0.25">
      <c r="E4477" s="16">
        <v>44.75</v>
      </c>
      <c r="F4477" s="15">
        <f t="shared" si="186"/>
        <v>12.204025</v>
      </c>
      <c r="G4477" s="17">
        <f t="shared" si="187"/>
        <v>2.5128250000000001E-2</v>
      </c>
    </row>
    <row r="4478" spans="5:7" x14ac:dyDescent="0.25">
      <c r="E4478" s="16">
        <v>44.76</v>
      </c>
      <c r="F4478" s="15">
        <f t="shared" si="186"/>
        <v>12.206484</v>
      </c>
      <c r="G4478" s="17">
        <f t="shared" si="187"/>
        <v>2.5122520000000002E-2</v>
      </c>
    </row>
    <row r="4479" spans="5:7" x14ac:dyDescent="0.25">
      <c r="E4479" s="16">
        <v>44.77</v>
      </c>
      <c r="F4479" s="15">
        <f t="shared" si="186"/>
        <v>12.208943</v>
      </c>
      <c r="G4479" s="17">
        <f t="shared" si="187"/>
        <v>2.511679E-2</v>
      </c>
    </row>
    <row r="4480" spans="5:7" x14ac:dyDescent="0.25">
      <c r="E4480" s="16">
        <v>44.78</v>
      </c>
      <c r="F4480" s="15">
        <f t="shared" si="186"/>
        <v>12.211402</v>
      </c>
      <c r="G4480" s="17">
        <f t="shared" si="187"/>
        <v>2.5111060000000001E-2</v>
      </c>
    </row>
    <row r="4481" spans="5:7" x14ac:dyDescent="0.25">
      <c r="E4481" s="16">
        <v>44.79</v>
      </c>
      <c r="F4481" s="15">
        <f t="shared" si="186"/>
        <v>12.213861</v>
      </c>
      <c r="G4481" s="17">
        <f t="shared" si="187"/>
        <v>2.5105330000000002E-2</v>
      </c>
    </row>
    <row r="4482" spans="5:7" x14ac:dyDescent="0.25">
      <c r="E4482" s="16">
        <v>44.8</v>
      </c>
      <c r="F4482" s="15">
        <f t="shared" si="186"/>
        <v>12.21632</v>
      </c>
      <c r="G4482" s="17">
        <f t="shared" si="187"/>
        <v>2.5099600000000003E-2</v>
      </c>
    </row>
    <row r="4483" spans="5:7" x14ac:dyDescent="0.25">
      <c r="E4483" s="16">
        <v>44.81</v>
      </c>
      <c r="F4483" s="15">
        <f t="shared" si="186"/>
        <v>12.218779</v>
      </c>
      <c r="G4483" s="17">
        <f t="shared" si="187"/>
        <v>2.5093869999999997E-2</v>
      </c>
    </row>
    <row r="4484" spans="5:7" x14ac:dyDescent="0.25">
      <c r="E4484" s="16">
        <v>44.82</v>
      </c>
      <c r="F4484" s="15">
        <f t="shared" si="186"/>
        <v>12.221238</v>
      </c>
      <c r="G4484" s="17">
        <f t="shared" si="187"/>
        <v>2.5088140000000002E-2</v>
      </c>
    </row>
    <row r="4485" spans="5:7" x14ac:dyDescent="0.25">
      <c r="E4485" s="16">
        <v>44.83</v>
      </c>
      <c r="F4485" s="15">
        <f t="shared" si="186"/>
        <v>12.223697</v>
      </c>
      <c r="G4485" s="17">
        <f t="shared" si="187"/>
        <v>2.5082409999999999E-2</v>
      </c>
    </row>
    <row r="4486" spans="5:7" x14ac:dyDescent="0.25">
      <c r="E4486" s="16">
        <v>44.84</v>
      </c>
      <c r="F4486" s="15">
        <f t="shared" si="186"/>
        <v>12.226156</v>
      </c>
      <c r="G4486" s="17">
        <f t="shared" si="187"/>
        <v>2.5076679999999997E-2</v>
      </c>
    </row>
    <row r="4487" spans="5:7" x14ac:dyDescent="0.25">
      <c r="E4487" s="16">
        <v>44.85</v>
      </c>
      <c r="F4487" s="15">
        <f t="shared" si="186"/>
        <v>12.228615</v>
      </c>
      <c r="G4487" s="17">
        <f t="shared" si="187"/>
        <v>2.5070949999999998E-2</v>
      </c>
    </row>
    <row r="4488" spans="5:7" x14ac:dyDescent="0.25">
      <c r="E4488" s="16">
        <v>44.86</v>
      </c>
      <c r="F4488" s="15">
        <f t="shared" si="186"/>
        <v>12.231074</v>
      </c>
      <c r="G4488" s="17">
        <f t="shared" si="187"/>
        <v>2.5065219999999999E-2</v>
      </c>
    </row>
    <row r="4489" spans="5:7" x14ac:dyDescent="0.25">
      <c r="E4489" s="16">
        <v>44.87</v>
      </c>
      <c r="F4489" s="15">
        <f t="shared" si="186"/>
        <v>12.233533</v>
      </c>
      <c r="G4489" s="17">
        <f t="shared" si="187"/>
        <v>2.505949E-2</v>
      </c>
    </row>
    <row r="4490" spans="5:7" x14ac:dyDescent="0.25">
      <c r="E4490" s="16">
        <v>44.88</v>
      </c>
      <c r="F4490" s="15">
        <f t="shared" si="186"/>
        <v>12.235992</v>
      </c>
      <c r="G4490" s="17">
        <f t="shared" si="187"/>
        <v>2.5053759999999998E-2</v>
      </c>
    </row>
    <row r="4491" spans="5:7" x14ac:dyDescent="0.25">
      <c r="E4491" s="16">
        <v>44.89</v>
      </c>
      <c r="F4491" s="15">
        <f t="shared" si="186"/>
        <v>12.238451</v>
      </c>
      <c r="G4491" s="17">
        <f t="shared" si="187"/>
        <v>2.5048029999999999E-2</v>
      </c>
    </row>
    <row r="4492" spans="5:7" x14ac:dyDescent="0.25">
      <c r="E4492" s="16">
        <v>44.9</v>
      </c>
      <c r="F4492" s="15">
        <f t="shared" si="186"/>
        <v>12.24091</v>
      </c>
      <c r="G4492" s="17">
        <f t="shared" si="187"/>
        <v>2.50423E-2</v>
      </c>
    </row>
    <row r="4493" spans="5:7" x14ac:dyDescent="0.25">
      <c r="E4493" s="16">
        <v>44.91</v>
      </c>
      <c r="F4493" s="15">
        <f t="shared" si="186"/>
        <v>12.243368999999998</v>
      </c>
      <c r="G4493" s="17">
        <f t="shared" si="187"/>
        <v>2.5036570000000001E-2</v>
      </c>
    </row>
    <row r="4494" spans="5:7" x14ac:dyDescent="0.25">
      <c r="E4494" s="16">
        <v>44.92</v>
      </c>
      <c r="F4494" s="15">
        <f t="shared" si="186"/>
        <v>12.245827999999999</v>
      </c>
      <c r="G4494" s="17">
        <f t="shared" si="187"/>
        <v>2.5030839999999999E-2</v>
      </c>
    </row>
    <row r="4495" spans="5:7" x14ac:dyDescent="0.25">
      <c r="E4495" s="16">
        <v>44.93</v>
      </c>
      <c r="F4495" s="15">
        <f t="shared" si="186"/>
        <v>12.248286999999999</v>
      </c>
      <c r="G4495" s="17">
        <f t="shared" si="187"/>
        <v>2.502511E-2</v>
      </c>
    </row>
    <row r="4496" spans="5:7" x14ac:dyDescent="0.25">
      <c r="E4496" s="16">
        <v>44.94</v>
      </c>
      <c r="F4496" s="15">
        <f t="shared" si="186"/>
        <v>12.250745999999999</v>
      </c>
      <c r="G4496" s="17">
        <f t="shared" si="187"/>
        <v>2.5019380000000001E-2</v>
      </c>
    </row>
    <row r="4497" spans="5:7" x14ac:dyDescent="0.25">
      <c r="E4497" s="16">
        <v>44.95</v>
      </c>
      <c r="F4497" s="15">
        <f t="shared" si="186"/>
        <v>12.253204999999999</v>
      </c>
      <c r="G4497" s="17">
        <f t="shared" si="187"/>
        <v>2.5013649999999998E-2</v>
      </c>
    </row>
    <row r="4498" spans="5:7" x14ac:dyDescent="0.25">
      <c r="E4498" s="16">
        <v>44.96</v>
      </c>
      <c r="F4498" s="15">
        <f t="shared" si="186"/>
        <v>12.255663999999999</v>
      </c>
      <c r="G4498" s="17">
        <f t="shared" si="187"/>
        <v>2.5007919999999999E-2</v>
      </c>
    </row>
    <row r="4499" spans="5:7" x14ac:dyDescent="0.25">
      <c r="E4499" s="16">
        <v>44.97</v>
      </c>
      <c r="F4499" s="15">
        <f t="shared" si="186"/>
        <v>12.258122999999999</v>
      </c>
      <c r="G4499" s="17">
        <f t="shared" si="187"/>
        <v>2.5002190000000001E-2</v>
      </c>
    </row>
    <row r="4500" spans="5:7" x14ac:dyDescent="0.25">
      <c r="E4500" s="16">
        <v>44.98</v>
      </c>
      <c r="F4500" s="15">
        <f t="shared" si="186"/>
        <v>12.260581999999999</v>
      </c>
      <c r="G4500" s="17">
        <f t="shared" si="187"/>
        <v>2.4996460000000002E-2</v>
      </c>
    </row>
    <row r="4501" spans="5:7" x14ac:dyDescent="0.25">
      <c r="E4501" s="16">
        <v>44.99</v>
      </c>
      <c r="F4501" s="15">
        <f t="shared" si="186"/>
        <v>12.263040999999999</v>
      </c>
      <c r="G4501" s="17">
        <f t="shared" si="187"/>
        <v>2.4990729999999999E-2</v>
      </c>
    </row>
    <row r="4502" spans="5:7" x14ac:dyDescent="0.25">
      <c r="E4502" s="16">
        <v>45</v>
      </c>
      <c r="F4502" s="15">
        <f t="shared" si="186"/>
        <v>12.265499999999999</v>
      </c>
      <c r="G4502" s="17">
        <f t="shared" si="187"/>
        <v>2.4985E-2</v>
      </c>
    </row>
    <row r="4503" spans="5:7" x14ac:dyDescent="0.25">
      <c r="E4503" s="16">
        <v>45.01</v>
      </c>
      <c r="F4503" s="15">
        <f t="shared" si="186"/>
        <v>12.267958999999999</v>
      </c>
      <c r="G4503" s="17">
        <f t="shared" si="187"/>
        <v>2.4979270000000001E-2</v>
      </c>
    </row>
    <row r="4504" spans="5:7" x14ac:dyDescent="0.25">
      <c r="E4504" s="16">
        <v>45.02</v>
      </c>
      <c r="F4504" s="15">
        <f t="shared" si="186"/>
        <v>12.270417999999999</v>
      </c>
      <c r="G4504" s="17">
        <f t="shared" si="187"/>
        <v>2.4973539999999999E-2</v>
      </c>
    </row>
    <row r="4505" spans="5:7" x14ac:dyDescent="0.25">
      <c r="E4505" s="16">
        <v>45.03</v>
      </c>
      <c r="F4505" s="15">
        <f t="shared" si="186"/>
        <v>12.272876999999999</v>
      </c>
      <c r="G4505" s="17">
        <f t="shared" si="187"/>
        <v>2.496781E-2</v>
      </c>
    </row>
    <row r="4506" spans="5:7" x14ac:dyDescent="0.25">
      <c r="E4506" s="16">
        <v>45.04</v>
      </c>
      <c r="F4506" s="15">
        <f t="shared" si="186"/>
        <v>12.275335999999999</v>
      </c>
      <c r="G4506" s="17">
        <f t="shared" si="187"/>
        <v>2.4962080000000001E-2</v>
      </c>
    </row>
    <row r="4507" spans="5:7" x14ac:dyDescent="0.25">
      <c r="E4507" s="16">
        <v>45.05</v>
      </c>
      <c r="F4507" s="15">
        <f t="shared" si="186"/>
        <v>12.277794999999999</v>
      </c>
      <c r="G4507" s="17">
        <f t="shared" si="187"/>
        <v>2.4956350000000002E-2</v>
      </c>
    </row>
    <row r="4508" spans="5:7" x14ac:dyDescent="0.25">
      <c r="E4508" s="16">
        <v>45.06</v>
      </c>
      <c r="F4508" s="15">
        <f t="shared" si="186"/>
        <v>12.280253999999999</v>
      </c>
      <c r="G4508" s="17">
        <f t="shared" si="187"/>
        <v>2.495062E-2</v>
      </c>
    </row>
    <row r="4509" spans="5:7" x14ac:dyDescent="0.25">
      <c r="E4509" s="16">
        <v>45.07</v>
      </c>
      <c r="F4509" s="15">
        <f t="shared" si="186"/>
        <v>12.282712999999999</v>
      </c>
      <c r="G4509" s="17">
        <f t="shared" si="187"/>
        <v>2.4944890000000001E-2</v>
      </c>
    </row>
    <row r="4510" spans="5:7" x14ac:dyDescent="0.25">
      <c r="E4510" s="16">
        <v>45.08</v>
      </c>
      <c r="F4510" s="15">
        <f t="shared" si="186"/>
        <v>12.285171999999999</v>
      </c>
      <c r="G4510" s="17">
        <f t="shared" si="187"/>
        <v>2.4939160000000002E-2</v>
      </c>
    </row>
    <row r="4511" spans="5:7" x14ac:dyDescent="0.25">
      <c r="E4511" s="16">
        <v>45.09</v>
      </c>
      <c r="F4511" s="15">
        <f t="shared" si="186"/>
        <v>12.287631000000001</v>
      </c>
      <c r="G4511" s="17">
        <f t="shared" si="187"/>
        <v>2.4933429999999999E-2</v>
      </c>
    </row>
    <row r="4512" spans="5:7" x14ac:dyDescent="0.25">
      <c r="E4512" s="16">
        <v>45.1</v>
      </c>
      <c r="F4512" s="15">
        <f t="shared" si="186"/>
        <v>12.290089999999999</v>
      </c>
      <c r="G4512" s="17">
        <f t="shared" si="187"/>
        <v>2.4927700000000001E-2</v>
      </c>
    </row>
    <row r="4513" spans="5:7" x14ac:dyDescent="0.25">
      <c r="E4513" s="16">
        <v>45.11</v>
      </c>
      <c r="F4513" s="15">
        <f t="shared" si="186"/>
        <v>12.292548999999999</v>
      </c>
      <c r="G4513" s="17">
        <f t="shared" si="187"/>
        <v>2.4921970000000002E-2</v>
      </c>
    </row>
    <row r="4514" spans="5:7" x14ac:dyDescent="0.25">
      <c r="E4514" s="16">
        <v>45.12</v>
      </c>
      <c r="F4514" s="15">
        <f t="shared" si="186"/>
        <v>12.295007999999999</v>
      </c>
      <c r="G4514" s="17">
        <f t="shared" si="187"/>
        <v>2.4916240000000003E-2</v>
      </c>
    </row>
    <row r="4515" spans="5:7" x14ac:dyDescent="0.25">
      <c r="E4515" s="16">
        <v>45.13</v>
      </c>
      <c r="F4515" s="15">
        <f t="shared" ref="F4515:F4578" si="188">B$40+(B$41-B$40)*(($E4515-$A$40)/($A$41-$A$40))</f>
        <v>12.297466999999999</v>
      </c>
      <c r="G4515" s="17">
        <f t="shared" ref="G4515:G4578" si="189">C$40+(C$41-C$40)*(($E4515-$A$40)/($A$41-$A$40))</f>
        <v>2.491051E-2</v>
      </c>
    </row>
    <row r="4516" spans="5:7" x14ac:dyDescent="0.25">
      <c r="E4516" s="16">
        <v>45.14</v>
      </c>
      <c r="F4516" s="15">
        <f t="shared" si="188"/>
        <v>12.299925999999999</v>
      </c>
      <c r="G4516" s="17">
        <f t="shared" si="189"/>
        <v>2.4904780000000001E-2</v>
      </c>
    </row>
    <row r="4517" spans="5:7" x14ac:dyDescent="0.25">
      <c r="E4517" s="16">
        <v>45.15</v>
      </c>
      <c r="F4517" s="15">
        <f t="shared" si="188"/>
        <v>12.302384999999999</v>
      </c>
      <c r="G4517" s="17">
        <f t="shared" si="189"/>
        <v>2.4899049999999999E-2</v>
      </c>
    </row>
    <row r="4518" spans="5:7" x14ac:dyDescent="0.25">
      <c r="E4518" s="16">
        <v>45.16</v>
      </c>
      <c r="F4518" s="15">
        <f t="shared" si="188"/>
        <v>12.304843999999999</v>
      </c>
      <c r="G4518" s="17">
        <f t="shared" si="189"/>
        <v>2.4893320000000004E-2</v>
      </c>
    </row>
    <row r="4519" spans="5:7" x14ac:dyDescent="0.25">
      <c r="E4519" s="16">
        <v>45.17</v>
      </c>
      <c r="F4519" s="15">
        <f t="shared" si="188"/>
        <v>12.307302999999999</v>
      </c>
      <c r="G4519" s="17">
        <f t="shared" si="189"/>
        <v>2.4887590000000001E-2</v>
      </c>
    </row>
    <row r="4520" spans="5:7" x14ac:dyDescent="0.25">
      <c r="E4520" s="16">
        <v>45.18</v>
      </c>
      <c r="F4520" s="15">
        <f t="shared" si="188"/>
        <v>12.309761999999999</v>
      </c>
      <c r="G4520" s="17">
        <f t="shared" si="189"/>
        <v>2.4881859999999999E-2</v>
      </c>
    </row>
    <row r="4521" spans="5:7" x14ac:dyDescent="0.25">
      <c r="E4521" s="16">
        <v>45.19</v>
      </c>
      <c r="F4521" s="15">
        <f t="shared" si="188"/>
        <v>12.312220999999999</v>
      </c>
      <c r="G4521" s="17">
        <f t="shared" si="189"/>
        <v>2.4876130000000003E-2</v>
      </c>
    </row>
    <row r="4522" spans="5:7" x14ac:dyDescent="0.25">
      <c r="E4522" s="16">
        <v>45.2</v>
      </c>
      <c r="F4522" s="15">
        <f t="shared" si="188"/>
        <v>12.314679999999999</v>
      </c>
      <c r="G4522" s="17">
        <f t="shared" si="189"/>
        <v>2.4870400000000001E-2</v>
      </c>
    </row>
    <row r="4523" spans="5:7" x14ac:dyDescent="0.25">
      <c r="E4523" s="16">
        <v>45.21</v>
      </c>
      <c r="F4523" s="15">
        <f t="shared" si="188"/>
        <v>12.317138999999999</v>
      </c>
      <c r="G4523" s="17">
        <f t="shared" si="189"/>
        <v>2.4864669999999998E-2</v>
      </c>
    </row>
    <row r="4524" spans="5:7" x14ac:dyDescent="0.25">
      <c r="E4524" s="16">
        <v>45.22</v>
      </c>
      <c r="F4524" s="15">
        <f t="shared" si="188"/>
        <v>12.319597999999999</v>
      </c>
      <c r="G4524" s="17">
        <f t="shared" si="189"/>
        <v>2.485894E-2</v>
      </c>
    </row>
    <row r="4525" spans="5:7" x14ac:dyDescent="0.25">
      <c r="E4525" s="16">
        <v>45.23</v>
      </c>
      <c r="F4525" s="15">
        <f t="shared" si="188"/>
        <v>12.322056999999999</v>
      </c>
      <c r="G4525" s="17">
        <f t="shared" si="189"/>
        <v>2.4853210000000001E-2</v>
      </c>
    </row>
    <row r="4526" spans="5:7" x14ac:dyDescent="0.25">
      <c r="E4526" s="16">
        <v>45.24</v>
      </c>
      <c r="F4526" s="15">
        <f t="shared" si="188"/>
        <v>12.324515999999999</v>
      </c>
      <c r="G4526" s="17">
        <f t="shared" si="189"/>
        <v>2.4847479999999998E-2</v>
      </c>
    </row>
    <row r="4527" spans="5:7" x14ac:dyDescent="0.25">
      <c r="E4527" s="16">
        <v>45.25</v>
      </c>
      <c r="F4527" s="15">
        <f t="shared" si="188"/>
        <v>12.326974999999999</v>
      </c>
      <c r="G4527" s="17">
        <f t="shared" si="189"/>
        <v>2.4841749999999999E-2</v>
      </c>
    </row>
    <row r="4528" spans="5:7" x14ac:dyDescent="0.25">
      <c r="E4528" s="16">
        <v>45.26</v>
      </c>
      <c r="F4528" s="15">
        <f t="shared" si="188"/>
        <v>12.329433999999999</v>
      </c>
      <c r="G4528" s="17">
        <f t="shared" si="189"/>
        <v>2.483602E-2</v>
      </c>
    </row>
    <row r="4529" spans="5:7" x14ac:dyDescent="0.25">
      <c r="E4529" s="16">
        <v>45.27</v>
      </c>
      <c r="F4529" s="15">
        <f t="shared" si="188"/>
        <v>12.331893000000001</v>
      </c>
      <c r="G4529" s="17">
        <f t="shared" si="189"/>
        <v>2.4830289999999998E-2</v>
      </c>
    </row>
    <row r="4530" spans="5:7" x14ac:dyDescent="0.25">
      <c r="E4530" s="16">
        <v>45.28</v>
      </c>
      <c r="F4530" s="15">
        <f t="shared" si="188"/>
        <v>12.334351999999999</v>
      </c>
      <c r="G4530" s="17">
        <f t="shared" si="189"/>
        <v>2.4824559999999999E-2</v>
      </c>
    </row>
    <row r="4531" spans="5:7" x14ac:dyDescent="0.25">
      <c r="E4531" s="16">
        <v>45.29</v>
      </c>
      <c r="F4531" s="15">
        <f t="shared" si="188"/>
        <v>12.336810999999999</v>
      </c>
      <c r="G4531" s="17">
        <f t="shared" si="189"/>
        <v>2.481883E-2</v>
      </c>
    </row>
    <row r="4532" spans="5:7" x14ac:dyDescent="0.25">
      <c r="E4532" s="16">
        <v>45.3</v>
      </c>
      <c r="F4532" s="15">
        <f t="shared" si="188"/>
        <v>12.339269999999999</v>
      </c>
      <c r="G4532" s="17">
        <f t="shared" si="189"/>
        <v>2.4813100000000001E-2</v>
      </c>
    </row>
    <row r="4533" spans="5:7" x14ac:dyDescent="0.25">
      <c r="E4533" s="16">
        <v>45.31</v>
      </c>
      <c r="F4533" s="15">
        <f t="shared" si="188"/>
        <v>12.341729000000001</v>
      </c>
      <c r="G4533" s="17">
        <f t="shared" si="189"/>
        <v>2.4807369999999999E-2</v>
      </c>
    </row>
    <row r="4534" spans="5:7" x14ac:dyDescent="0.25">
      <c r="E4534" s="16">
        <v>45.32</v>
      </c>
      <c r="F4534" s="15">
        <f t="shared" si="188"/>
        <v>12.344187999999999</v>
      </c>
      <c r="G4534" s="17">
        <f t="shared" si="189"/>
        <v>2.480164E-2</v>
      </c>
    </row>
    <row r="4535" spans="5:7" x14ac:dyDescent="0.25">
      <c r="E4535" s="16">
        <v>45.33</v>
      </c>
      <c r="F4535" s="15">
        <f t="shared" si="188"/>
        <v>12.346646999999999</v>
      </c>
      <c r="G4535" s="17">
        <f t="shared" si="189"/>
        <v>2.4795910000000001E-2</v>
      </c>
    </row>
    <row r="4536" spans="5:7" x14ac:dyDescent="0.25">
      <c r="E4536" s="16">
        <v>45.34</v>
      </c>
      <c r="F4536" s="15">
        <f t="shared" si="188"/>
        <v>12.349106000000001</v>
      </c>
      <c r="G4536" s="17">
        <f t="shared" si="189"/>
        <v>2.4790179999999998E-2</v>
      </c>
    </row>
    <row r="4537" spans="5:7" x14ac:dyDescent="0.25">
      <c r="E4537" s="16">
        <v>45.35</v>
      </c>
      <c r="F4537" s="15">
        <f t="shared" si="188"/>
        <v>12.351564999999999</v>
      </c>
      <c r="G4537" s="17">
        <f t="shared" si="189"/>
        <v>2.478445E-2</v>
      </c>
    </row>
    <row r="4538" spans="5:7" x14ac:dyDescent="0.25">
      <c r="E4538" s="16">
        <v>45.36</v>
      </c>
      <c r="F4538" s="15">
        <f t="shared" si="188"/>
        <v>12.354023999999999</v>
      </c>
      <c r="G4538" s="17">
        <f t="shared" si="189"/>
        <v>2.4778720000000001E-2</v>
      </c>
    </row>
    <row r="4539" spans="5:7" x14ac:dyDescent="0.25">
      <c r="E4539" s="16">
        <v>45.37</v>
      </c>
      <c r="F4539" s="15">
        <f t="shared" si="188"/>
        <v>12.356482999999999</v>
      </c>
      <c r="G4539" s="17">
        <f t="shared" si="189"/>
        <v>2.4772990000000002E-2</v>
      </c>
    </row>
    <row r="4540" spans="5:7" x14ac:dyDescent="0.25">
      <c r="E4540" s="16">
        <v>45.38</v>
      </c>
      <c r="F4540" s="15">
        <f t="shared" si="188"/>
        <v>12.358942000000001</v>
      </c>
      <c r="G4540" s="17">
        <f t="shared" si="189"/>
        <v>2.4767259999999999E-2</v>
      </c>
    </row>
    <row r="4541" spans="5:7" x14ac:dyDescent="0.25">
      <c r="E4541" s="16">
        <v>45.39</v>
      </c>
      <c r="F4541" s="15">
        <f t="shared" si="188"/>
        <v>12.361400999999999</v>
      </c>
      <c r="G4541" s="17">
        <f t="shared" si="189"/>
        <v>2.476153E-2</v>
      </c>
    </row>
    <row r="4542" spans="5:7" x14ac:dyDescent="0.25">
      <c r="E4542" s="16">
        <v>45.4</v>
      </c>
      <c r="F4542" s="15">
        <f t="shared" si="188"/>
        <v>12.363859999999999</v>
      </c>
      <c r="G4542" s="17">
        <f t="shared" si="189"/>
        <v>2.4755800000000001E-2</v>
      </c>
    </row>
    <row r="4543" spans="5:7" x14ac:dyDescent="0.25">
      <c r="E4543" s="16">
        <v>45.41</v>
      </c>
      <c r="F4543" s="15">
        <f t="shared" si="188"/>
        <v>12.366318999999999</v>
      </c>
      <c r="G4543" s="17">
        <f t="shared" si="189"/>
        <v>2.4750070000000002E-2</v>
      </c>
    </row>
    <row r="4544" spans="5:7" x14ac:dyDescent="0.25">
      <c r="E4544" s="16">
        <v>45.42</v>
      </c>
      <c r="F4544" s="15">
        <f t="shared" si="188"/>
        <v>12.368777999999999</v>
      </c>
      <c r="G4544" s="17">
        <f t="shared" si="189"/>
        <v>2.474434E-2</v>
      </c>
    </row>
    <row r="4545" spans="5:7" x14ac:dyDescent="0.25">
      <c r="E4545" s="16">
        <v>45.43</v>
      </c>
      <c r="F4545" s="15">
        <f t="shared" si="188"/>
        <v>12.371236999999999</v>
      </c>
      <c r="G4545" s="17">
        <f t="shared" si="189"/>
        <v>2.4738610000000001E-2</v>
      </c>
    </row>
    <row r="4546" spans="5:7" x14ac:dyDescent="0.25">
      <c r="E4546" s="16">
        <v>45.44</v>
      </c>
      <c r="F4546" s="15">
        <f t="shared" si="188"/>
        <v>12.373695999999999</v>
      </c>
      <c r="G4546" s="17">
        <f t="shared" si="189"/>
        <v>2.4732880000000002E-2</v>
      </c>
    </row>
    <row r="4547" spans="5:7" x14ac:dyDescent="0.25">
      <c r="E4547" s="16">
        <v>45.45</v>
      </c>
      <c r="F4547" s="15">
        <f t="shared" si="188"/>
        <v>12.376155000000001</v>
      </c>
      <c r="G4547" s="17">
        <f t="shared" si="189"/>
        <v>2.472715E-2</v>
      </c>
    </row>
    <row r="4548" spans="5:7" x14ac:dyDescent="0.25">
      <c r="E4548" s="16">
        <v>45.46</v>
      </c>
      <c r="F4548" s="15">
        <f t="shared" si="188"/>
        <v>12.378613999999999</v>
      </c>
      <c r="G4548" s="17">
        <f t="shared" si="189"/>
        <v>2.4721420000000001E-2</v>
      </c>
    </row>
    <row r="4549" spans="5:7" x14ac:dyDescent="0.25">
      <c r="E4549" s="16">
        <v>45.47</v>
      </c>
      <c r="F4549" s="15">
        <f t="shared" si="188"/>
        <v>12.381072999999999</v>
      </c>
      <c r="G4549" s="17">
        <f t="shared" si="189"/>
        <v>2.4715690000000002E-2</v>
      </c>
    </row>
    <row r="4550" spans="5:7" x14ac:dyDescent="0.25">
      <c r="E4550" s="16">
        <v>45.48</v>
      </c>
      <c r="F4550" s="15">
        <f t="shared" si="188"/>
        <v>12.383531999999999</v>
      </c>
      <c r="G4550" s="17">
        <f t="shared" si="189"/>
        <v>2.4709960000000003E-2</v>
      </c>
    </row>
    <row r="4551" spans="5:7" x14ac:dyDescent="0.25">
      <c r="E4551" s="16">
        <v>45.49</v>
      </c>
      <c r="F4551" s="15">
        <f t="shared" si="188"/>
        <v>12.385991000000001</v>
      </c>
      <c r="G4551" s="17">
        <f t="shared" si="189"/>
        <v>2.4704230000000001E-2</v>
      </c>
    </row>
    <row r="4552" spans="5:7" x14ac:dyDescent="0.25">
      <c r="E4552" s="16">
        <v>45.5</v>
      </c>
      <c r="F4552" s="15">
        <f t="shared" si="188"/>
        <v>12.388449999999999</v>
      </c>
      <c r="G4552" s="17">
        <f t="shared" si="189"/>
        <v>2.4698499999999998E-2</v>
      </c>
    </row>
    <row r="4553" spans="5:7" x14ac:dyDescent="0.25">
      <c r="E4553" s="16">
        <v>45.51</v>
      </c>
      <c r="F4553" s="15">
        <f t="shared" si="188"/>
        <v>12.390908999999999</v>
      </c>
      <c r="G4553" s="17">
        <f t="shared" si="189"/>
        <v>2.4692770000000003E-2</v>
      </c>
    </row>
    <row r="4554" spans="5:7" x14ac:dyDescent="0.25">
      <c r="E4554" s="16">
        <v>45.52</v>
      </c>
      <c r="F4554" s="15">
        <f t="shared" si="188"/>
        <v>12.393368000000001</v>
      </c>
      <c r="G4554" s="17">
        <f t="shared" si="189"/>
        <v>2.468704E-2</v>
      </c>
    </row>
    <row r="4555" spans="5:7" x14ac:dyDescent="0.25">
      <c r="E4555" s="16">
        <v>45.53</v>
      </c>
      <c r="F4555" s="15">
        <f t="shared" si="188"/>
        <v>12.395827000000001</v>
      </c>
      <c r="G4555" s="17">
        <f t="shared" si="189"/>
        <v>2.4681309999999998E-2</v>
      </c>
    </row>
    <row r="4556" spans="5:7" x14ac:dyDescent="0.25">
      <c r="E4556" s="16">
        <v>45.54</v>
      </c>
      <c r="F4556" s="15">
        <f t="shared" si="188"/>
        <v>12.398285999999999</v>
      </c>
      <c r="G4556" s="17">
        <f t="shared" si="189"/>
        <v>2.4675580000000003E-2</v>
      </c>
    </row>
    <row r="4557" spans="5:7" x14ac:dyDescent="0.25">
      <c r="E4557" s="16">
        <v>45.55</v>
      </c>
      <c r="F4557" s="15">
        <f t="shared" si="188"/>
        <v>12.400744999999999</v>
      </c>
      <c r="G4557" s="17">
        <f t="shared" si="189"/>
        <v>2.466985E-2</v>
      </c>
    </row>
    <row r="4558" spans="5:7" x14ac:dyDescent="0.25">
      <c r="E4558" s="16">
        <v>45.56</v>
      </c>
      <c r="F4558" s="15">
        <f t="shared" si="188"/>
        <v>12.403204000000001</v>
      </c>
      <c r="G4558" s="17">
        <f t="shared" si="189"/>
        <v>2.4664119999999998E-2</v>
      </c>
    </row>
    <row r="4559" spans="5:7" x14ac:dyDescent="0.25">
      <c r="E4559" s="16">
        <v>45.57</v>
      </c>
      <c r="F4559" s="15">
        <f t="shared" si="188"/>
        <v>12.405662999999999</v>
      </c>
      <c r="G4559" s="17">
        <f t="shared" si="189"/>
        <v>2.4658389999999999E-2</v>
      </c>
    </row>
    <row r="4560" spans="5:7" x14ac:dyDescent="0.25">
      <c r="E4560" s="16">
        <v>45.58</v>
      </c>
      <c r="F4560" s="15">
        <f t="shared" si="188"/>
        <v>12.408121999999999</v>
      </c>
      <c r="G4560" s="17">
        <f t="shared" si="189"/>
        <v>2.465266E-2</v>
      </c>
    </row>
    <row r="4561" spans="5:7" x14ac:dyDescent="0.25">
      <c r="E4561" s="16">
        <v>45.59</v>
      </c>
      <c r="F4561" s="15">
        <f t="shared" si="188"/>
        <v>12.410581000000001</v>
      </c>
      <c r="G4561" s="17">
        <f t="shared" si="189"/>
        <v>2.4646929999999997E-2</v>
      </c>
    </row>
    <row r="4562" spans="5:7" x14ac:dyDescent="0.25">
      <c r="E4562" s="16">
        <v>45.6</v>
      </c>
      <c r="F4562" s="15">
        <f t="shared" si="188"/>
        <v>12.413040000000001</v>
      </c>
      <c r="G4562" s="17">
        <f t="shared" si="189"/>
        <v>2.4641199999999999E-2</v>
      </c>
    </row>
    <row r="4563" spans="5:7" x14ac:dyDescent="0.25">
      <c r="E4563" s="16">
        <v>45.61</v>
      </c>
      <c r="F4563" s="15">
        <f t="shared" si="188"/>
        <v>12.415498999999999</v>
      </c>
      <c r="G4563" s="17">
        <f t="shared" si="189"/>
        <v>2.463547E-2</v>
      </c>
    </row>
    <row r="4564" spans="5:7" x14ac:dyDescent="0.25">
      <c r="E4564" s="16">
        <v>45.62</v>
      </c>
      <c r="F4564" s="15">
        <f t="shared" si="188"/>
        <v>12.417957999999999</v>
      </c>
      <c r="G4564" s="17">
        <f t="shared" si="189"/>
        <v>2.4629740000000001E-2</v>
      </c>
    </row>
    <row r="4565" spans="5:7" x14ac:dyDescent="0.25">
      <c r="E4565" s="16">
        <v>45.63</v>
      </c>
      <c r="F4565" s="15">
        <f t="shared" si="188"/>
        <v>12.420417</v>
      </c>
      <c r="G4565" s="17">
        <f t="shared" si="189"/>
        <v>2.4624009999999998E-2</v>
      </c>
    </row>
    <row r="4566" spans="5:7" x14ac:dyDescent="0.25">
      <c r="E4566" s="16">
        <v>45.64</v>
      </c>
      <c r="F4566" s="15">
        <f t="shared" si="188"/>
        <v>12.422875999999999</v>
      </c>
      <c r="G4566" s="17">
        <f t="shared" si="189"/>
        <v>2.4618279999999999E-2</v>
      </c>
    </row>
    <row r="4567" spans="5:7" x14ac:dyDescent="0.25">
      <c r="E4567" s="16">
        <v>45.65</v>
      </c>
      <c r="F4567" s="15">
        <f t="shared" si="188"/>
        <v>12.425334999999999</v>
      </c>
      <c r="G4567" s="17">
        <f t="shared" si="189"/>
        <v>2.461255E-2</v>
      </c>
    </row>
    <row r="4568" spans="5:7" x14ac:dyDescent="0.25">
      <c r="E4568" s="16">
        <v>45.66</v>
      </c>
      <c r="F4568" s="15">
        <f t="shared" si="188"/>
        <v>12.427793999999999</v>
      </c>
      <c r="G4568" s="17">
        <f t="shared" si="189"/>
        <v>2.4606820000000001E-2</v>
      </c>
    </row>
    <row r="4569" spans="5:7" x14ac:dyDescent="0.25">
      <c r="E4569" s="16">
        <v>45.67</v>
      </c>
      <c r="F4569" s="15">
        <f t="shared" si="188"/>
        <v>12.430253</v>
      </c>
      <c r="G4569" s="17">
        <f t="shared" si="189"/>
        <v>2.4601089999999999E-2</v>
      </c>
    </row>
    <row r="4570" spans="5:7" x14ac:dyDescent="0.25">
      <c r="E4570" s="16">
        <v>45.68</v>
      </c>
      <c r="F4570" s="15">
        <f t="shared" si="188"/>
        <v>12.432711999999999</v>
      </c>
      <c r="G4570" s="17">
        <f t="shared" si="189"/>
        <v>2.459536E-2</v>
      </c>
    </row>
    <row r="4571" spans="5:7" x14ac:dyDescent="0.25">
      <c r="E4571" s="16">
        <v>45.69</v>
      </c>
      <c r="F4571" s="15">
        <f t="shared" si="188"/>
        <v>12.435170999999999</v>
      </c>
      <c r="G4571" s="17">
        <f t="shared" si="189"/>
        <v>2.4589630000000001E-2</v>
      </c>
    </row>
    <row r="4572" spans="5:7" x14ac:dyDescent="0.25">
      <c r="E4572" s="16">
        <v>45.7</v>
      </c>
      <c r="F4572" s="15">
        <f t="shared" si="188"/>
        <v>12.43763</v>
      </c>
      <c r="G4572" s="17">
        <f t="shared" si="189"/>
        <v>2.4583899999999999E-2</v>
      </c>
    </row>
    <row r="4573" spans="5:7" x14ac:dyDescent="0.25">
      <c r="E4573" s="16">
        <v>45.71</v>
      </c>
      <c r="F4573" s="15">
        <f t="shared" si="188"/>
        <v>12.440089</v>
      </c>
      <c r="G4573" s="17">
        <f t="shared" si="189"/>
        <v>2.457817E-2</v>
      </c>
    </row>
    <row r="4574" spans="5:7" x14ac:dyDescent="0.25">
      <c r="E4574" s="16">
        <v>45.72</v>
      </c>
      <c r="F4574" s="15">
        <f t="shared" si="188"/>
        <v>12.442547999999999</v>
      </c>
      <c r="G4574" s="17">
        <f t="shared" si="189"/>
        <v>2.4572440000000001E-2</v>
      </c>
    </row>
    <row r="4575" spans="5:7" x14ac:dyDescent="0.25">
      <c r="E4575" s="16">
        <v>45.73</v>
      </c>
      <c r="F4575" s="15">
        <f t="shared" si="188"/>
        <v>12.445006999999999</v>
      </c>
      <c r="G4575" s="17">
        <f t="shared" si="189"/>
        <v>2.4566710000000002E-2</v>
      </c>
    </row>
    <row r="4576" spans="5:7" x14ac:dyDescent="0.25">
      <c r="E4576" s="16">
        <v>45.74</v>
      </c>
      <c r="F4576" s="15">
        <f t="shared" si="188"/>
        <v>12.447466</v>
      </c>
      <c r="G4576" s="17">
        <f t="shared" si="189"/>
        <v>2.456098E-2</v>
      </c>
    </row>
    <row r="4577" spans="5:7" x14ac:dyDescent="0.25">
      <c r="E4577" s="16">
        <v>45.75</v>
      </c>
      <c r="F4577" s="15">
        <f t="shared" si="188"/>
        <v>12.449924999999999</v>
      </c>
      <c r="G4577" s="17">
        <f t="shared" si="189"/>
        <v>2.4555250000000001E-2</v>
      </c>
    </row>
    <row r="4578" spans="5:7" x14ac:dyDescent="0.25">
      <c r="E4578" s="16">
        <v>45.76</v>
      </c>
      <c r="F4578" s="15">
        <f t="shared" si="188"/>
        <v>12.452383999999999</v>
      </c>
      <c r="G4578" s="17">
        <f t="shared" si="189"/>
        <v>2.4549520000000002E-2</v>
      </c>
    </row>
    <row r="4579" spans="5:7" x14ac:dyDescent="0.25">
      <c r="E4579" s="16">
        <v>45.77</v>
      </c>
      <c r="F4579" s="15">
        <f t="shared" ref="F4579:F4642" si="190">B$40+(B$41-B$40)*(($E4579-$A$40)/($A$41-$A$40))</f>
        <v>12.454843</v>
      </c>
      <c r="G4579" s="17">
        <f t="shared" ref="G4579:G4642" si="191">C$40+(C$41-C$40)*(($E4579-$A$40)/($A$41-$A$40))</f>
        <v>2.4543789999999999E-2</v>
      </c>
    </row>
    <row r="4580" spans="5:7" x14ac:dyDescent="0.25">
      <c r="E4580" s="16">
        <v>45.78</v>
      </c>
      <c r="F4580" s="15">
        <f t="shared" si="190"/>
        <v>12.457302</v>
      </c>
      <c r="G4580" s="17">
        <f t="shared" si="191"/>
        <v>2.453806E-2</v>
      </c>
    </row>
    <row r="4581" spans="5:7" x14ac:dyDescent="0.25">
      <c r="E4581" s="16">
        <v>45.79</v>
      </c>
      <c r="F4581" s="15">
        <f t="shared" si="190"/>
        <v>12.459760999999999</v>
      </c>
      <c r="G4581" s="17">
        <f t="shared" si="191"/>
        <v>2.4532330000000001E-2</v>
      </c>
    </row>
    <row r="4582" spans="5:7" x14ac:dyDescent="0.25">
      <c r="E4582" s="16">
        <v>45.8</v>
      </c>
      <c r="F4582" s="15">
        <f t="shared" si="190"/>
        <v>12.462219999999999</v>
      </c>
      <c r="G4582" s="17">
        <f t="shared" si="191"/>
        <v>2.4526600000000003E-2</v>
      </c>
    </row>
    <row r="4583" spans="5:7" x14ac:dyDescent="0.25">
      <c r="E4583" s="16">
        <v>45.81</v>
      </c>
      <c r="F4583" s="15">
        <f t="shared" si="190"/>
        <v>12.464679</v>
      </c>
      <c r="G4583" s="17">
        <f t="shared" si="191"/>
        <v>2.452087E-2</v>
      </c>
    </row>
    <row r="4584" spans="5:7" x14ac:dyDescent="0.25">
      <c r="E4584" s="16">
        <v>45.82</v>
      </c>
      <c r="F4584" s="15">
        <f t="shared" si="190"/>
        <v>12.467138</v>
      </c>
      <c r="G4584" s="17">
        <f t="shared" si="191"/>
        <v>2.4515140000000001E-2</v>
      </c>
    </row>
    <row r="4585" spans="5:7" x14ac:dyDescent="0.25">
      <c r="E4585" s="16">
        <v>45.83</v>
      </c>
      <c r="F4585" s="15">
        <f t="shared" si="190"/>
        <v>12.469596999999998</v>
      </c>
      <c r="G4585" s="17">
        <f t="shared" si="191"/>
        <v>2.4509410000000002E-2</v>
      </c>
    </row>
    <row r="4586" spans="5:7" x14ac:dyDescent="0.25">
      <c r="E4586" s="16">
        <v>45.84</v>
      </c>
      <c r="F4586" s="15">
        <f t="shared" si="190"/>
        <v>12.472056</v>
      </c>
      <c r="G4586" s="17">
        <f t="shared" si="191"/>
        <v>2.450368E-2</v>
      </c>
    </row>
    <row r="4587" spans="5:7" x14ac:dyDescent="0.25">
      <c r="E4587" s="16">
        <v>45.85</v>
      </c>
      <c r="F4587" s="15">
        <f t="shared" si="190"/>
        <v>12.474515</v>
      </c>
      <c r="G4587" s="17">
        <f t="shared" si="191"/>
        <v>2.4497949999999998E-2</v>
      </c>
    </row>
    <row r="4588" spans="5:7" x14ac:dyDescent="0.25">
      <c r="E4588" s="16">
        <v>45.86</v>
      </c>
      <c r="F4588" s="15">
        <f t="shared" si="190"/>
        <v>12.476973999999998</v>
      </c>
      <c r="G4588" s="17">
        <f t="shared" si="191"/>
        <v>2.4492220000000002E-2</v>
      </c>
    </row>
    <row r="4589" spans="5:7" x14ac:dyDescent="0.25">
      <c r="E4589" s="16">
        <v>45.87</v>
      </c>
      <c r="F4589" s="15">
        <f t="shared" si="190"/>
        <v>12.479432999999998</v>
      </c>
      <c r="G4589" s="17">
        <f t="shared" si="191"/>
        <v>2.4486490000000003E-2</v>
      </c>
    </row>
    <row r="4590" spans="5:7" x14ac:dyDescent="0.25">
      <c r="E4590" s="16">
        <v>45.88</v>
      </c>
      <c r="F4590" s="15">
        <f t="shared" si="190"/>
        <v>12.481892</v>
      </c>
      <c r="G4590" s="17">
        <f t="shared" si="191"/>
        <v>2.4480759999999997E-2</v>
      </c>
    </row>
    <row r="4591" spans="5:7" x14ac:dyDescent="0.25">
      <c r="E4591" s="16">
        <v>45.89</v>
      </c>
      <c r="F4591" s="15">
        <f t="shared" si="190"/>
        <v>12.484351</v>
      </c>
      <c r="G4591" s="17">
        <f t="shared" si="191"/>
        <v>2.4475030000000002E-2</v>
      </c>
    </row>
    <row r="4592" spans="5:7" x14ac:dyDescent="0.25">
      <c r="E4592" s="16">
        <v>45.9</v>
      </c>
      <c r="F4592" s="15">
        <f t="shared" si="190"/>
        <v>12.486809999999998</v>
      </c>
      <c r="G4592" s="17">
        <f t="shared" si="191"/>
        <v>2.4469299999999999E-2</v>
      </c>
    </row>
    <row r="4593" spans="5:7" x14ac:dyDescent="0.25">
      <c r="E4593" s="16">
        <v>45.91</v>
      </c>
      <c r="F4593" s="15">
        <f t="shared" si="190"/>
        <v>12.489268999999998</v>
      </c>
      <c r="G4593" s="17">
        <f t="shared" si="191"/>
        <v>2.4463570000000004E-2</v>
      </c>
    </row>
    <row r="4594" spans="5:7" x14ac:dyDescent="0.25">
      <c r="E4594" s="16">
        <v>45.92</v>
      </c>
      <c r="F4594" s="15">
        <f t="shared" si="190"/>
        <v>12.491728</v>
      </c>
      <c r="G4594" s="17">
        <f t="shared" si="191"/>
        <v>2.4457839999999998E-2</v>
      </c>
    </row>
    <row r="4595" spans="5:7" x14ac:dyDescent="0.25">
      <c r="E4595" s="16">
        <v>45.93</v>
      </c>
      <c r="F4595" s="15">
        <f t="shared" si="190"/>
        <v>12.494187</v>
      </c>
      <c r="G4595" s="17">
        <f t="shared" si="191"/>
        <v>2.4452109999999999E-2</v>
      </c>
    </row>
    <row r="4596" spans="5:7" x14ac:dyDescent="0.25">
      <c r="E4596" s="16">
        <v>45.94</v>
      </c>
      <c r="F4596" s="15">
        <f t="shared" si="190"/>
        <v>12.496645999999998</v>
      </c>
      <c r="G4596" s="17">
        <f t="shared" si="191"/>
        <v>2.4446380000000004E-2</v>
      </c>
    </row>
    <row r="4597" spans="5:7" x14ac:dyDescent="0.25">
      <c r="E4597" s="16">
        <v>45.95</v>
      </c>
      <c r="F4597" s="15">
        <f t="shared" si="190"/>
        <v>12.499105</v>
      </c>
      <c r="G4597" s="17">
        <f t="shared" si="191"/>
        <v>2.4440649999999998E-2</v>
      </c>
    </row>
    <row r="4598" spans="5:7" x14ac:dyDescent="0.25">
      <c r="E4598" s="16">
        <v>45.96</v>
      </c>
      <c r="F4598" s="15">
        <f t="shared" si="190"/>
        <v>12.501564</v>
      </c>
      <c r="G4598" s="17">
        <f t="shared" si="191"/>
        <v>2.4434919999999999E-2</v>
      </c>
    </row>
    <row r="4599" spans="5:7" x14ac:dyDescent="0.25">
      <c r="E4599" s="16">
        <v>45.97</v>
      </c>
      <c r="F4599" s="15">
        <f t="shared" si="190"/>
        <v>12.504022999999998</v>
      </c>
      <c r="G4599" s="17">
        <f t="shared" si="191"/>
        <v>2.442919E-2</v>
      </c>
    </row>
    <row r="4600" spans="5:7" x14ac:dyDescent="0.25">
      <c r="E4600" s="16">
        <v>45.98</v>
      </c>
      <c r="F4600" s="15">
        <f t="shared" si="190"/>
        <v>12.506481999999998</v>
      </c>
      <c r="G4600" s="17">
        <f t="shared" si="191"/>
        <v>2.4423460000000001E-2</v>
      </c>
    </row>
    <row r="4601" spans="5:7" x14ac:dyDescent="0.25">
      <c r="E4601" s="16">
        <v>45.99</v>
      </c>
      <c r="F4601" s="15">
        <f t="shared" si="190"/>
        <v>12.508941</v>
      </c>
      <c r="G4601" s="17">
        <f t="shared" si="191"/>
        <v>2.4417729999999999E-2</v>
      </c>
    </row>
    <row r="4602" spans="5:7" x14ac:dyDescent="0.25">
      <c r="E4602" s="16">
        <v>46</v>
      </c>
      <c r="F4602" s="15">
        <f t="shared" si="190"/>
        <v>12.5114</v>
      </c>
      <c r="G4602" s="17">
        <f t="shared" si="191"/>
        <v>2.4412E-2</v>
      </c>
    </row>
    <row r="4603" spans="5:7" x14ac:dyDescent="0.25">
      <c r="E4603" s="16">
        <v>46.01</v>
      </c>
      <c r="F4603" s="15">
        <f t="shared" si="190"/>
        <v>12.513858999999998</v>
      </c>
      <c r="G4603" s="17">
        <f t="shared" si="191"/>
        <v>2.4406270000000001E-2</v>
      </c>
    </row>
    <row r="4604" spans="5:7" x14ac:dyDescent="0.25">
      <c r="E4604" s="16">
        <v>46.02</v>
      </c>
      <c r="F4604" s="15">
        <f t="shared" si="190"/>
        <v>12.516318</v>
      </c>
      <c r="G4604" s="17">
        <f t="shared" si="191"/>
        <v>2.4400539999999998E-2</v>
      </c>
    </row>
    <row r="4605" spans="5:7" x14ac:dyDescent="0.25">
      <c r="E4605" s="16">
        <v>46.03</v>
      </c>
      <c r="F4605" s="15">
        <f t="shared" si="190"/>
        <v>12.518777</v>
      </c>
      <c r="G4605" s="17">
        <f t="shared" si="191"/>
        <v>2.4394809999999999E-2</v>
      </c>
    </row>
    <row r="4606" spans="5:7" x14ac:dyDescent="0.25">
      <c r="E4606" s="16">
        <v>46.04</v>
      </c>
      <c r="F4606" s="15">
        <f t="shared" si="190"/>
        <v>12.521235999999998</v>
      </c>
      <c r="G4606" s="17">
        <f t="shared" si="191"/>
        <v>2.438908E-2</v>
      </c>
    </row>
    <row r="4607" spans="5:7" x14ac:dyDescent="0.25">
      <c r="E4607" s="16">
        <v>46.05</v>
      </c>
      <c r="F4607" s="15">
        <f t="shared" si="190"/>
        <v>12.523694999999998</v>
      </c>
      <c r="G4607" s="17">
        <f t="shared" si="191"/>
        <v>2.4383350000000002E-2</v>
      </c>
    </row>
    <row r="4608" spans="5:7" x14ac:dyDescent="0.25">
      <c r="E4608" s="16">
        <v>46.06</v>
      </c>
      <c r="F4608" s="15">
        <f t="shared" si="190"/>
        <v>12.526154</v>
      </c>
      <c r="G4608" s="17">
        <f t="shared" si="191"/>
        <v>2.4377619999999999E-2</v>
      </c>
    </row>
    <row r="4609" spans="5:7" x14ac:dyDescent="0.25">
      <c r="E4609" s="16">
        <v>46.07</v>
      </c>
      <c r="F4609" s="15">
        <f t="shared" si="190"/>
        <v>12.528613</v>
      </c>
      <c r="G4609" s="17">
        <f t="shared" si="191"/>
        <v>2.437189E-2</v>
      </c>
    </row>
    <row r="4610" spans="5:7" x14ac:dyDescent="0.25">
      <c r="E4610" s="16">
        <v>46.08</v>
      </c>
      <c r="F4610" s="15">
        <f t="shared" si="190"/>
        <v>12.531071999999998</v>
      </c>
      <c r="G4610" s="17">
        <f t="shared" si="191"/>
        <v>2.4366160000000001E-2</v>
      </c>
    </row>
    <row r="4611" spans="5:7" x14ac:dyDescent="0.25">
      <c r="E4611" s="16">
        <v>46.09</v>
      </c>
      <c r="F4611" s="15">
        <f t="shared" si="190"/>
        <v>12.533531</v>
      </c>
      <c r="G4611" s="17">
        <f t="shared" si="191"/>
        <v>2.4360429999999999E-2</v>
      </c>
    </row>
    <row r="4612" spans="5:7" x14ac:dyDescent="0.25">
      <c r="E4612" s="16">
        <v>46.1</v>
      </c>
      <c r="F4612" s="15">
        <f t="shared" si="190"/>
        <v>12.53599</v>
      </c>
      <c r="G4612" s="17">
        <f t="shared" si="191"/>
        <v>2.43547E-2</v>
      </c>
    </row>
    <row r="4613" spans="5:7" x14ac:dyDescent="0.25">
      <c r="E4613" s="16">
        <v>46.11</v>
      </c>
      <c r="F4613" s="15">
        <f t="shared" si="190"/>
        <v>12.538449</v>
      </c>
      <c r="G4613" s="17">
        <f t="shared" si="191"/>
        <v>2.4348970000000001E-2</v>
      </c>
    </row>
    <row r="4614" spans="5:7" x14ac:dyDescent="0.25">
      <c r="E4614" s="16">
        <v>46.12</v>
      </c>
      <c r="F4614" s="15">
        <f t="shared" si="190"/>
        <v>12.540907999999998</v>
      </c>
      <c r="G4614" s="17">
        <f t="shared" si="191"/>
        <v>2.4343240000000002E-2</v>
      </c>
    </row>
    <row r="4615" spans="5:7" x14ac:dyDescent="0.25">
      <c r="E4615" s="16">
        <v>46.13</v>
      </c>
      <c r="F4615" s="15">
        <f t="shared" si="190"/>
        <v>12.543367</v>
      </c>
      <c r="G4615" s="17">
        <f t="shared" si="191"/>
        <v>2.433751E-2</v>
      </c>
    </row>
    <row r="4616" spans="5:7" x14ac:dyDescent="0.25">
      <c r="E4616" s="16">
        <v>46.14</v>
      </c>
      <c r="F4616" s="15">
        <f t="shared" si="190"/>
        <v>12.545826</v>
      </c>
      <c r="G4616" s="17">
        <f t="shared" si="191"/>
        <v>2.4331780000000001E-2</v>
      </c>
    </row>
    <row r="4617" spans="5:7" x14ac:dyDescent="0.25">
      <c r="E4617" s="16">
        <v>46.15</v>
      </c>
      <c r="F4617" s="15">
        <f t="shared" si="190"/>
        <v>12.548285</v>
      </c>
      <c r="G4617" s="17">
        <f t="shared" si="191"/>
        <v>2.4326050000000002E-2</v>
      </c>
    </row>
    <row r="4618" spans="5:7" x14ac:dyDescent="0.25">
      <c r="E4618" s="16">
        <v>46.16</v>
      </c>
      <c r="F4618" s="15">
        <f t="shared" si="190"/>
        <v>12.550743999999998</v>
      </c>
      <c r="G4618" s="17">
        <f t="shared" si="191"/>
        <v>2.4320320000000003E-2</v>
      </c>
    </row>
    <row r="4619" spans="5:7" x14ac:dyDescent="0.25">
      <c r="E4619" s="16">
        <v>46.17</v>
      </c>
      <c r="F4619" s="15">
        <f t="shared" si="190"/>
        <v>12.553203</v>
      </c>
      <c r="G4619" s="17">
        <f t="shared" si="191"/>
        <v>2.4314590000000001E-2</v>
      </c>
    </row>
    <row r="4620" spans="5:7" x14ac:dyDescent="0.25">
      <c r="E4620" s="16">
        <v>46.18</v>
      </c>
      <c r="F4620" s="15">
        <f t="shared" si="190"/>
        <v>12.555662</v>
      </c>
      <c r="G4620" s="17">
        <f t="shared" si="191"/>
        <v>2.4308860000000002E-2</v>
      </c>
    </row>
    <row r="4621" spans="5:7" x14ac:dyDescent="0.25">
      <c r="E4621" s="16">
        <v>46.19</v>
      </c>
      <c r="F4621" s="15">
        <f t="shared" si="190"/>
        <v>12.558120999999998</v>
      </c>
      <c r="G4621" s="17">
        <f t="shared" si="191"/>
        <v>2.4303130000000003E-2</v>
      </c>
    </row>
    <row r="4622" spans="5:7" x14ac:dyDescent="0.25">
      <c r="E4622" s="16">
        <v>46.2</v>
      </c>
      <c r="F4622" s="15">
        <f t="shared" si="190"/>
        <v>12.56058</v>
      </c>
      <c r="G4622" s="17">
        <f t="shared" si="191"/>
        <v>2.4297399999999997E-2</v>
      </c>
    </row>
    <row r="4623" spans="5:7" x14ac:dyDescent="0.25">
      <c r="E4623" s="16">
        <v>46.21</v>
      </c>
      <c r="F4623" s="15">
        <f t="shared" si="190"/>
        <v>12.563039</v>
      </c>
      <c r="G4623" s="17">
        <f t="shared" si="191"/>
        <v>2.4291670000000001E-2</v>
      </c>
    </row>
    <row r="4624" spans="5:7" x14ac:dyDescent="0.25">
      <c r="E4624" s="16">
        <v>46.22</v>
      </c>
      <c r="F4624" s="15">
        <f t="shared" si="190"/>
        <v>12.565498</v>
      </c>
      <c r="G4624" s="17">
        <f t="shared" si="191"/>
        <v>2.4285940000000002E-2</v>
      </c>
    </row>
    <row r="4625" spans="5:7" x14ac:dyDescent="0.25">
      <c r="E4625" s="16">
        <v>46.23</v>
      </c>
      <c r="F4625" s="15">
        <f t="shared" si="190"/>
        <v>12.567956999999998</v>
      </c>
      <c r="G4625" s="17">
        <f t="shared" si="191"/>
        <v>2.4280210000000003E-2</v>
      </c>
    </row>
    <row r="4626" spans="5:7" x14ac:dyDescent="0.25">
      <c r="E4626" s="16">
        <v>46.24</v>
      </c>
      <c r="F4626" s="15">
        <f t="shared" si="190"/>
        <v>12.570416</v>
      </c>
      <c r="G4626" s="17">
        <f t="shared" si="191"/>
        <v>2.4274480000000001E-2</v>
      </c>
    </row>
    <row r="4627" spans="5:7" x14ac:dyDescent="0.25">
      <c r="E4627" s="16">
        <v>46.25</v>
      </c>
      <c r="F4627" s="15">
        <f t="shared" si="190"/>
        <v>12.572875</v>
      </c>
      <c r="G4627" s="17">
        <f t="shared" si="191"/>
        <v>2.4268749999999999E-2</v>
      </c>
    </row>
    <row r="4628" spans="5:7" x14ac:dyDescent="0.25">
      <c r="E4628" s="16">
        <v>46.26</v>
      </c>
      <c r="F4628" s="15">
        <f t="shared" si="190"/>
        <v>12.575333999999998</v>
      </c>
      <c r="G4628" s="17">
        <f t="shared" si="191"/>
        <v>2.4263020000000003E-2</v>
      </c>
    </row>
    <row r="4629" spans="5:7" x14ac:dyDescent="0.25">
      <c r="E4629" s="16">
        <v>46.27</v>
      </c>
      <c r="F4629" s="15">
        <f t="shared" si="190"/>
        <v>12.577793</v>
      </c>
      <c r="G4629" s="17">
        <f t="shared" si="191"/>
        <v>2.4257289999999997E-2</v>
      </c>
    </row>
    <row r="4630" spans="5:7" x14ac:dyDescent="0.25">
      <c r="E4630" s="16">
        <v>46.28</v>
      </c>
      <c r="F4630" s="15">
        <f t="shared" si="190"/>
        <v>12.580252</v>
      </c>
      <c r="G4630" s="17">
        <f t="shared" si="191"/>
        <v>2.4251559999999998E-2</v>
      </c>
    </row>
    <row r="4631" spans="5:7" x14ac:dyDescent="0.25">
      <c r="E4631" s="16">
        <v>46.29</v>
      </c>
      <c r="F4631" s="15">
        <f t="shared" si="190"/>
        <v>12.582711</v>
      </c>
      <c r="G4631" s="17">
        <f t="shared" si="191"/>
        <v>2.4245830000000003E-2</v>
      </c>
    </row>
    <row r="4632" spans="5:7" x14ac:dyDescent="0.25">
      <c r="E4632" s="16">
        <v>46.3</v>
      </c>
      <c r="F4632" s="15">
        <f t="shared" si="190"/>
        <v>12.585169999999998</v>
      </c>
      <c r="G4632" s="17">
        <f t="shared" si="191"/>
        <v>2.4240100000000001E-2</v>
      </c>
    </row>
    <row r="4633" spans="5:7" x14ac:dyDescent="0.25">
      <c r="E4633" s="16">
        <v>46.31</v>
      </c>
      <c r="F4633" s="15">
        <f t="shared" si="190"/>
        <v>12.587629</v>
      </c>
      <c r="G4633" s="17">
        <f t="shared" si="191"/>
        <v>2.4234369999999998E-2</v>
      </c>
    </row>
    <row r="4634" spans="5:7" x14ac:dyDescent="0.25">
      <c r="E4634" s="16">
        <v>46.32</v>
      </c>
      <c r="F4634" s="15">
        <f t="shared" si="190"/>
        <v>12.590088</v>
      </c>
      <c r="G4634" s="17">
        <f t="shared" si="191"/>
        <v>2.4228639999999999E-2</v>
      </c>
    </row>
    <row r="4635" spans="5:7" x14ac:dyDescent="0.25">
      <c r="E4635" s="16">
        <v>46.33</v>
      </c>
      <c r="F4635" s="15">
        <f t="shared" si="190"/>
        <v>12.592547</v>
      </c>
      <c r="G4635" s="17">
        <f t="shared" si="191"/>
        <v>2.422291E-2</v>
      </c>
    </row>
    <row r="4636" spans="5:7" x14ac:dyDescent="0.25">
      <c r="E4636" s="16">
        <v>46.34</v>
      </c>
      <c r="F4636" s="15">
        <f t="shared" si="190"/>
        <v>12.595006</v>
      </c>
      <c r="G4636" s="17">
        <f t="shared" si="191"/>
        <v>2.4217179999999998E-2</v>
      </c>
    </row>
    <row r="4637" spans="5:7" x14ac:dyDescent="0.25">
      <c r="E4637" s="16">
        <v>46.35</v>
      </c>
      <c r="F4637" s="15">
        <f t="shared" si="190"/>
        <v>12.597465</v>
      </c>
      <c r="G4637" s="17">
        <f t="shared" si="191"/>
        <v>2.4211449999999999E-2</v>
      </c>
    </row>
    <row r="4638" spans="5:7" x14ac:dyDescent="0.25">
      <c r="E4638" s="16">
        <v>46.36</v>
      </c>
      <c r="F4638" s="15">
        <f t="shared" si="190"/>
        <v>12.599924</v>
      </c>
      <c r="G4638" s="17">
        <f t="shared" si="191"/>
        <v>2.420572E-2</v>
      </c>
    </row>
    <row r="4639" spans="5:7" x14ac:dyDescent="0.25">
      <c r="E4639" s="16">
        <v>46.37</v>
      </c>
      <c r="F4639" s="15">
        <f t="shared" si="190"/>
        <v>12.602383</v>
      </c>
      <c r="G4639" s="17">
        <f t="shared" si="191"/>
        <v>2.4199990000000001E-2</v>
      </c>
    </row>
    <row r="4640" spans="5:7" x14ac:dyDescent="0.25">
      <c r="E4640" s="16">
        <v>46.38</v>
      </c>
      <c r="F4640" s="15">
        <f t="shared" si="190"/>
        <v>12.604842</v>
      </c>
      <c r="G4640" s="17">
        <f t="shared" si="191"/>
        <v>2.4194259999999999E-2</v>
      </c>
    </row>
    <row r="4641" spans="5:7" x14ac:dyDescent="0.25">
      <c r="E4641" s="16">
        <v>46.39</v>
      </c>
      <c r="F4641" s="15">
        <f t="shared" si="190"/>
        <v>12.607301</v>
      </c>
      <c r="G4641" s="17">
        <f t="shared" si="191"/>
        <v>2.418853E-2</v>
      </c>
    </row>
    <row r="4642" spans="5:7" x14ac:dyDescent="0.25">
      <c r="E4642" s="16">
        <v>46.4</v>
      </c>
      <c r="F4642" s="15">
        <f t="shared" si="190"/>
        <v>12.60976</v>
      </c>
      <c r="G4642" s="17">
        <f t="shared" si="191"/>
        <v>2.4182800000000001E-2</v>
      </c>
    </row>
    <row r="4643" spans="5:7" x14ac:dyDescent="0.25">
      <c r="E4643" s="16">
        <v>46.41</v>
      </c>
      <c r="F4643" s="15">
        <f t="shared" ref="F4643:F4706" si="192">B$40+(B$41-B$40)*(($E4643-$A$40)/($A$41-$A$40))</f>
        <v>12.612218999999998</v>
      </c>
      <c r="G4643" s="17">
        <f t="shared" ref="G4643:G4706" si="193">C$40+(C$41-C$40)*(($E4643-$A$40)/($A$41-$A$40))</f>
        <v>2.4177070000000002E-2</v>
      </c>
    </row>
    <row r="4644" spans="5:7" x14ac:dyDescent="0.25">
      <c r="E4644" s="16">
        <v>46.42</v>
      </c>
      <c r="F4644" s="15">
        <f t="shared" si="192"/>
        <v>12.614678</v>
      </c>
      <c r="G4644" s="17">
        <f t="shared" si="193"/>
        <v>2.4171339999999999E-2</v>
      </c>
    </row>
    <row r="4645" spans="5:7" x14ac:dyDescent="0.25">
      <c r="E4645" s="16">
        <v>46.43</v>
      </c>
      <c r="F4645" s="15">
        <f t="shared" si="192"/>
        <v>12.617137</v>
      </c>
      <c r="G4645" s="17">
        <f t="shared" si="193"/>
        <v>2.4165610000000001E-2</v>
      </c>
    </row>
    <row r="4646" spans="5:7" x14ac:dyDescent="0.25">
      <c r="E4646" s="16">
        <v>46.44</v>
      </c>
      <c r="F4646" s="15">
        <f t="shared" si="192"/>
        <v>12.619596</v>
      </c>
      <c r="G4646" s="17">
        <f t="shared" si="193"/>
        <v>2.4159880000000002E-2</v>
      </c>
    </row>
    <row r="4647" spans="5:7" x14ac:dyDescent="0.25">
      <c r="E4647" s="16">
        <v>46.45</v>
      </c>
      <c r="F4647" s="15">
        <f t="shared" si="192"/>
        <v>12.622055</v>
      </c>
      <c r="G4647" s="17">
        <f t="shared" si="193"/>
        <v>2.4154149999999999E-2</v>
      </c>
    </row>
    <row r="4648" spans="5:7" x14ac:dyDescent="0.25">
      <c r="E4648" s="16">
        <v>46.46</v>
      </c>
      <c r="F4648" s="15">
        <f t="shared" si="192"/>
        <v>12.624514</v>
      </c>
      <c r="G4648" s="17">
        <f t="shared" si="193"/>
        <v>2.414842E-2</v>
      </c>
    </row>
    <row r="4649" spans="5:7" x14ac:dyDescent="0.25">
      <c r="E4649" s="16">
        <v>46.47</v>
      </c>
      <c r="F4649" s="15">
        <f t="shared" si="192"/>
        <v>12.626973</v>
      </c>
      <c r="G4649" s="17">
        <f t="shared" si="193"/>
        <v>2.4142690000000001E-2</v>
      </c>
    </row>
    <row r="4650" spans="5:7" x14ac:dyDescent="0.25">
      <c r="E4650" s="16">
        <v>46.48</v>
      </c>
      <c r="F4650" s="15">
        <f t="shared" si="192"/>
        <v>12.629431999999998</v>
      </c>
      <c r="G4650" s="17">
        <f t="shared" si="193"/>
        <v>2.4136960000000002E-2</v>
      </c>
    </row>
    <row r="4651" spans="5:7" x14ac:dyDescent="0.25">
      <c r="E4651" s="16">
        <v>46.49</v>
      </c>
      <c r="F4651" s="15">
        <f t="shared" si="192"/>
        <v>12.631891</v>
      </c>
      <c r="G4651" s="17">
        <f t="shared" si="193"/>
        <v>2.413123E-2</v>
      </c>
    </row>
    <row r="4652" spans="5:7" x14ac:dyDescent="0.25">
      <c r="E4652" s="16">
        <v>46.5</v>
      </c>
      <c r="F4652" s="15">
        <f t="shared" si="192"/>
        <v>12.63435</v>
      </c>
      <c r="G4652" s="17">
        <f t="shared" si="193"/>
        <v>2.4125500000000001E-2</v>
      </c>
    </row>
    <row r="4653" spans="5:7" x14ac:dyDescent="0.25">
      <c r="E4653" s="16">
        <v>46.51</v>
      </c>
      <c r="F4653" s="15">
        <f t="shared" si="192"/>
        <v>12.636809</v>
      </c>
      <c r="G4653" s="17">
        <f t="shared" si="193"/>
        <v>2.4119770000000002E-2</v>
      </c>
    </row>
    <row r="4654" spans="5:7" x14ac:dyDescent="0.25">
      <c r="E4654" s="16">
        <v>46.52</v>
      </c>
      <c r="F4654" s="15">
        <f t="shared" si="192"/>
        <v>12.639268</v>
      </c>
      <c r="G4654" s="17">
        <f t="shared" si="193"/>
        <v>2.411404E-2</v>
      </c>
    </row>
    <row r="4655" spans="5:7" x14ac:dyDescent="0.25">
      <c r="E4655" s="16">
        <v>46.53</v>
      </c>
      <c r="F4655" s="15">
        <f t="shared" si="192"/>
        <v>12.641726999999999</v>
      </c>
      <c r="G4655" s="17">
        <f t="shared" si="193"/>
        <v>2.4108310000000001E-2</v>
      </c>
    </row>
    <row r="4656" spans="5:7" x14ac:dyDescent="0.25">
      <c r="E4656" s="16">
        <v>46.54</v>
      </c>
      <c r="F4656" s="15">
        <f t="shared" si="192"/>
        <v>12.644185999999999</v>
      </c>
      <c r="G4656" s="17">
        <f t="shared" si="193"/>
        <v>2.4102580000000002E-2</v>
      </c>
    </row>
    <row r="4657" spans="5:7" x14ac:dyDescent="0.25">
      <c r="E4657" s="16">
        <v>46.55</v>
      </c>
      <c r="F4657" s="15">
        <f t="shared" si="192"/>
        <v>12.646644999999999</v>
      </c>
      <c r="G4657" s="17">
        <f t="shared" si="193"/>
        <v>2.4096850000000003E-2</v>
      </c>
    </row>
    <row r="4658" spans="5:7" x14ac:dyDescent="0.25">
      <c r="E4658" s="16">
        <v>46.56</v>
      </c>
      <c r="F4658" s="15">
        <f t="shared" si="192"/>
        <v>12.649103999999999</v>
      </c>
      <c r="G4658" s="17">
        <f t="shared" si="193"/>
        <v>2.4091120000000001E-2</v>
      </c>
    </row>
    <row r="4659" spans="5:7" x14ac:dyDescent="0.25">
      <c r="E4659" s="16">
        <v>46.57</v>
      </c>
      <c r="F4659" s="15">
        <f t="shared" si="192"/>
        <v>12.651562999999999</v>
      </c>
      <c r="G4659" s="17">
        <f t="shared" si="193"/>
        <v>2.4085390000000002E-2</v>
      </c>
    </row>
    <row r="4660" spans="5:7" x14ac:dyDescent="0.25">
      <c r="E4660" s="16">
        <v>46.58</v>
      </c>
      <c r="F4660" s="15">
        <f t="shared" si="192"/>
        <v>12.654021999999999</v>
      </c>
      <c r="G4660" s="17">
        <f t="shared" si="193"/>
        <v>2.4079660000000003E-2</v>
      </c>
    </row>
    <row r="4661" spans="5:7" x14ac:dyDescent="0.25">
      <c r="E4661" s="16">
        <v>46.59</v>
      </c>
      <c r="F4661" s="15">
        <f t="shared" si="192"/>
        <v>12.656480999999999</v>
      </c>
      <c r="G4661" s="17">
        <f t="shared" si="193"/>
        <v>2.4073929999999997E-2</v>
      </c>
    </row>
    <row r="4662" spans="5:7" x14ac:dyDescent="0.25">
      <c r="E4662" s="16">
        <v>46.6</v>
      </c>
      <c r="F4662" s="15">
        <f t="shared" si="192"/>
        <v>12.658939999999999</v>
      </c>
      <c r="G4662" s="17">
        <f t="shared" si="193"/>
        <v>2.4068199999999998E-2</v>
      </c>
    </row>
    <row r="4663" spans="5:7" x14ac:dyDescent="0.25">
      <c r="E4663" s="16">
        <v>46.61</v>
      </c>
      <c r="F4663" s="15">
        <f t="shared" si="192"/>
        <v>12.661398999999999</v>
      </c>
      <c r="G4663" s="17">
        <f t="shared" si="193"/>
        <v>2.4062470000000002E-2</v>
      </c>
    </row>
    <row r="4664" spans="5:7" x14ac:dyDescent="0.25">
      <c r="E4664" s="16">
        <v>46.62</v>
      </c>
      <c r="F4664" s="15">
        <f t="shared" si="192"/>
        <v>12.663857999999998</v>
      </c>
      <c r="G4664" s="17">
        <f t="shared" si="193"/>
        <v>2.4056740000000004E-2</v>
      </c>
    </row>
    <row r="4665" spans="5:7" x14ac:dyDescent="0.25">
      <c r="E4665" s="16">
        <v>46.63</v>
      </c>
      <c r="F4665" s="15">
        <f t="shared" si="192"/>
        <v>12.666316999999999</v>
      </c>
      <c r="G4665" s="17">
        <f t="shared" si="193"/>
        <v>2.4051009999999998E-2</v>
      </c>
    </row>
    <row r="4666" spans="5:7" x14ac:dyDescent="0.25">
      <c r="E4666" s="16">
        <v>46.64</v>
      </c>
      <c r="F4666" s="15">
        <f t="shared" si="192"/>
        <v>12.668775999999999</v>
      </c>
      <c r="G4666" s="17">
        <f t="shared" si="193"/>
        <v>2.4045279999999999E-2</v>
      </c>
    </row>
    <row r="4667" spans="5:7" x14ac:dyDescent="0.25">
      <c r="E4667" s="16">
        <v>46.65</v>
      </c>
      <c r="F4667" s="15">
        <f t="shared" si="192"/>
        <v>12.671234999999999</v>
      </c>
      <c r="G4667" s="17">
        <f t="shared" si="193"/>
        <v>2.403955E-2</v>
      </c>
    </row>
    <row r="4668" spans="5:7" x14ac:dyDescent="0.25">
      <c r="E4668" s="16">
        <v>46.66</v>
      </c>
      <c r="F4668" s="15">
        <f t="shared" si="192"/>
        <v>12.673693999999999</v>
      </c>
      <c r="G4668" s="17">
        <f t="shared" si="193"/>
        <v>2.4033820000000001E-2</v>
      </c>
    </row>
    <row r="4669" spans="5:7" x14ac:dyDescent="0.25">
      <c r="E4669" s="16">
        <v>46.67</v>
      </c>
      <c r="F4669" s="15">
        <f t="shared" si="192"/>
        <v>12.676152999999999</v>
      </c>
      <c r="G4669" s="17">
        <f t="shared" si="193"/>
        <v>2.4028089999999998E-2</v>
      </c>
    </row>
    <row r="4670" spans="5:7" x14ac:dyDescent="0.25">
      <c r="E4670" s="16">
        <v>46.68</v>
      </c>
      <c r="F4670" s="15">
        <f t="shared" si="192"/>
        <v>12.678611999999999</v>
      </c>
      <c r="G4670" s="17">
        <f t="shared" si="193"/>
        <v>2.402236E-2</v>
      </c>
    </row>
    <row r="4671" spans="5:7" x14ac:dyDescent="0.25">
      <c r="E4671" s="16">
        <v>46.69</v>
      </c>
      <c r="F4671" s="15">
        <f t="shared" si="192"/>
        <v>12.681070999999999</v>
      </c>
      <c r="G4671" s="17">
        <f t="shared" si="193"/>
        <v>2.4016630000000001E-2</v>
      </c>
    </row>
    <row r="4672" spans="5:7" x14ac:dyDescent="0.25">
      <c r="E4672" s="16">
        <v>46.7</v>
      </c>
      <c r="F4672" s="15">
        <f t="shared" si="192"/>
        <v>12.683529999999999</v>
      </c>
      <c r="G4672" s="17">
        <f t="shared" si="193"/>
        <v>2.4010899999999998E-2</v>
      </c>
    </row>
    <row r="4673" spans="5:7" x14ac:dyDescent="0.25">
      <c r="E4673" s="16">
        <v>46.71</v>
      </c>
      <c r="F4673" s="15">
        <f t="shared" si="192"/>
        <v>12.685988999999999</v>
      </c>
      <c r="G4673" s="17">
        <f t="shared" si="193"/>
        <v>2.4005169999999999E-2</v>
      </c>
    </row>
    <row r="4674" spans="5:7" x14ac:dyDescent="0.25">
      <c r="E4674" s="16">
        <v>46.72</v>
      </c>
      <c r="F4674" s="15">
        <f t="shared" si="192"/>
        <v>12.688447999999999</v>
      </c>
      <c r="G4674" s="17">
        <f t="shared" si="193"/>
        <v>2.399944E-2</v>
      </c>
    </row>
    <row r="4675" spans="5:7" x14ac:dyDescent="0.25">
      <c r="E4675" s="16">
        <v>46.73</v>
      </c>
      <c r="F4675" s="15">
        <f t="shared" si="192"/>
        <v>12.690906999999999</v>
      </c>
      <c r="G4675" s="17">
        <f t="shared" si="193"/>
        <v>2.3993710000000001E-2</v>
      </c>
    </row>
    <row r="4676" spans="5:7" x14ac:dyDescent="0.25">
      <c r="E4676" s="16">
        <v>46.74</v>
      </c>
      <c r="F4676" s="15">
        <f t="shared" si="192"/>
        <v>12.693365999999999</v>
      </c>
      <c r="G4676" s="17">
        <f t="shared" si="193"/>
        <v>2.3987979999999999E-2</v>
      </c>
    </row>
    <row r="4677" spans="5:7" x14ac:dyDescent="0.25">
      <c r="E4677" s="16">
        <v>46.75</v>
      </c>
      <c r="F4677" s="15">
        <f t="shared" si="192"/>
        <v>12.695824999999999</v>
      </c>
      <c r="G4677" s="17">
        <f t="shared" si="193"/>
        <v>2.398225E-2</v>
      </c>
    </row>
    <row r="4678" spans="5:7" x14ac:dyDescent="0.25">
      <c r="E4678" s="16">
        <v>46.76</v>
      </c>
      <c r="F4678" s="15">
        <f t="shared" si="192"/>
        <v>12.698283999999999</v>
      </c>
      <c r="G4678" s="17">
        <f t="shared" si="193"/>
        <v>2.3976520000000001E-2</v>
      </c>
    </row>
    <row r="4679" spans="5:7" x14ac:dyDescent="0.25">
      <c r="E4679" s="16">
        <v>46.77</v>
      </c>
      <c r="F4679" s="15">
        <f t="shared" si="192"/>
        <v>12.700742999999999</v>
      </c>
      <c r="G4679" s="17">
        <f t="shared" si="193"/>
        <v>2.3970789999999999E-2</v>
      </c>
    </row>
    <row r="4680" spans="5:7" x14ac:dyDescent="0.25">
      <c r="E4680" s="16">
        <v>46.78</v>
      </c>
      <c r="F4680" s="15">
        <f t="shared" si="192"/>
        <v>12.703201999999999</v>
      </c>
      <c r="G4680" s="17">
        <f t="shared" si="193"/>
        <v>2.396506E-2</v>
      </c>
    </row>
    <row r="4681" spans="5:7" x14ac:dyDescent="0.25">
      <c r="E4681" s="16">
        <v>46.79</v>
      </c>
      <c r="F4681" s="15">
        <f t="shared" si="192"/>
        <v>12.705660999999999</v>
      </c>
      <c r="G4681" s="17">
        <f t="shared" si="193"/>
        <v>2.3959330000000001E-2</v>
      </c>
    </row>
    <row r="4682" spans="5:7" x14ac:dyDescent="0.25">
      <c r="E4682" s="16">
        <v>46.8</v>
      </c>
      <c r="F4682" s="15">
        <f t="shared" si="192"/>
        <v>12.708119999999999</v>
      </c>
      <c r="G4682" s="17">
        <f t="shared" si="193"/>
        <v>2.3953600000000002E-2</v>
      </c>
    </row>
    <row r="4683" spans="5:7" x14ac:dyDescent="0.25">
      <c r="E4683" s="16">
        <v>46.81</v>
      </c>
      <c r="F4683" s="15">
        <f t="shared" si="192"/>
        <v>12.710578999999999</v>
      </c>
      <c r="G4683" s="17">
        <f t="shared" si="193"/>
        <v>2.394787E-2</v>
      </c>
    </row>
    <row r="4684" spans="5:7" x14ac:dyDescent="0.25">
      <c r="E4684" s="16">
        <v>46.82</v>
      </c>
      <c r="F4684" s="15">
        <f t="shared" si="192"/>
        <v>12.713037999999999</v>
      </c>
      <c r="G4684" s="17">
        <f t="shared" si="193"/>
        <v>2.3942140000000001E-2</v>
      </c>
    </row>
    <row r="4685" spans="5:7" x14ac:dyDescent="0.25">
      <c r="E4685" s="16">
        <v>46.83</v>
      </c>
      <c r="F4685" s="15">
        <f t="shared" si="192"/>
        <v>12.715496999999999</v>
      </c>
      <c r="G4685" s="17">
        <f t="shared" si="193"/>
        <v>2.3936410000000002E-2</v>
      </c>
    </row>
    <row r="4686" spans="5:7" x14ac:dyDescent="0.25">
      <c r="E4686" s="16">
        <v>46.84</v>
      </c>
      <c r="F4686" s="15">
        <f t="shared" si="192"/>
        <v>12.717956000000001</v>
      </c>
      <c r="G4686" s="17">
        <f t="shared" si="193"/>
        <v>2.3930679999999999E-2</v>
      </c>
    </row>
    <row r="4687" spans="5:7" x14ac:dyDescent="0.25">
      <c r="E4687" s="16">
        <v>46.85</v>
      </c>
      <c r="F4687" s="15">
        <f t="shared" si="192"/>
        <v>12.720414999999999</v>
      </c>
      <c r="G4687" s="17">
        <f t="shared" si="193"/>
        <v>2.392495E-2</v>
      </c>
    </row>
    <row r="4688" spans="5:7" x14ac:dyDescent="0.25">
      <c r="E4688" s="16">
        <v>46.86</v>
      </c>
      <c r="F4688" s="15">
        <f t="shared" si="192"/>
        <v>12.722873999999999</v>
      </c>
      <c r="G4688" s="17">
        <f t="shared" si="193"/>
        <v>2.3919220000000001E-2</v>
      </c>
    </row>
    <row r="4689" spans="5:7" x14ac:dyDescent="0.25">
      <c r="E4689" s="16">
        <v>46.87</v>
      </c>
      <c r="F4689" s="15">
        <f t="shared" si="192"/>
        <v>12.725332999999999</v>
      </c>
      <c r="G4689" s="17">
        <f t="shared" si="193"/>
        <v>2.3913490000000003E-2</v>
      </c>
    </row>
    <row r="4690" spans="5:7" x14ac:dyDescent="0.25">
      <c r="E4690" s="16">
        <v>46.88</v>
      </c>
      <c r="F4690" s="15">
        <f t="shared" si="192"/>
        <v>12.727792000000001</v>
      </c>
      <c r="G4690" s="17">
        <f t="shared" si="193"/>
        <v>2.390776E-2</v>
      </c>
    </row>
    <row r="4691" spans="5:7" x14ac:dyDescent="0.25">
      <c r="E4691" s="16">
        <v>46.89</v>
      </c>
      <c r="F4691" s="15">
        <f t="shared" si="192"/>
        <v>12.730250999999999</v>
      </c>
      <c r="G4691" s="17">
        <f t="shared" si="193"/>
        <v>2.3902030000000001E-2</v>
      </c>
    </row>
    <row r="4692" spans="5:7" x14ac:dyDescent="0.25">
      <c r="E4692" s="16">
        <v>46.9</v>
      </c>
      <c r="F4692" s="15">
        <f t="shared" si="192"/>
        <v>12.732709999999999</v>
      </c>
      <c r="G4692" s="17">
        <f t="shared" si="193"/>
        <v>2.3896300000000002E-2</v>
      </c>
    </row>
    <row r="4693" spans="5:7" x14ac:dyDescent="0.25">
      <c r="E4693" s="16">
        <v>46.91</v>
      </c>
      <c r="F4693" s="15">
        <f t="shared" si="192"/>
        <v>12.735168999999999</v>
      </c>
      <c r="G4693" s="17">
        <f t="shared" si="193"/>
        <v>2.3890570000000003E-2</v>
      </c>
    </row>
    <row r="4694" spans="5:7" x14ac:dyDescent="0.25">
      <c r="E4694" s="16">
        <v>46.92</v>
      </c>
      <c r="F4694" s="15">
        <f t="shared" si="192"/>
        <v>12.737627999999999</v>
      </c>
      <c r="G4694" s="17">
        <f t="shared" si="193"/>
        <v>2.3884839999999997E-2</v>
      </c>
    </row>
    <row r="4695" spans="5:7" x14ac:dyDescent="0.25">
      <c r="E4695" s="16">
        <v>46.93</v>
      </c>
      <c r="F4695" s="15">
        <f t="shared" si="192"/>
        <v>12.740086999999999</v>
      </c>
      <c r="G4695" s="17">
        <f t="shared" si="193"/>
        <v>2.3879110000000002E-2</v>
      </c>
    </row>
    <row r="4696" spans="5:7" x14ac:dyDescent="0.25">
      <c r="E4696" s="16">
        <v>46.94</v>
      </c>
      <c r="F4696" s="15">
        <f t="shared" si="192"/>
        <v>12.742545999999999</v>
      </c>
      <c r="G4696" s="17">
        <f t="shared" si="193"/>
        <v>2.3873380000000003E-2</v>
      </c>
    </row>
    <row r="4697" spans="5:7" x14ac:dyDescent="0.25">
      <c r="E4697" s="16">
        <v>46.95</v>
      </c>
      <c r="F4697" s="15">
        <f t="shared" si="192"/>
        <v>12.745005000000001</v>
      </c>
      <c r="G4697" s="17">
        <f t="shared" si="193"/>
        <v>2.3867649999999997E-2</v>
      </c>
    </row>
    <row r="4698" spans="5:7" x14ac:dyDescent="0.25">
      <c r="E4698" s="16">
        <v>46.96</v>
      </c>
      <c r="F4698" s="15">
        <f t="shared" si="192"/>
        <v>12.747463999999999</v>
      </c>
      <c r="G4698" s="17">
        <f t="shared" si="193"/>
        <v>2.3861920000000002E-2</v>
      </c>
    </row>
    <row r="4699" spans="5:7" x14ac:dyDescent="0.25">
      <c r="E4699" s="16">
        <v>46.97</v>
      </c>
      <c r="F4699" s="15">
        <f t="shared" si="192"/>
        <v>12.749922999999999</v>
      </c>
      <c r="G4699" s="17">
        <f t="shared" si="193"/>
        <v>2.3856189999999999E-2</v>
      </c>
    </row>
    <row r="4700" spans="5:7" x14ac:dyDescent="0.25">
      <c r="E4700" s="16">
        <v>46.98</v>
      </c>
      <c r="F4700" s="15">
        <f t="shared" si="192"/>
        <v>12.752381999999999</v>
      </c>
      <c r="G4700" s="17">
        <f t="shared" si="193"/>
        <v>2.3850460000000004E-2</v>
      </c>
    </row>
    <row r="4701" spans="5:7" x14ac:dyDescent="0.25">
      <c r="E4701" s="16">
        <v>46.99</v>
      </c>
      <c r="F4701" s="15">
        <f t="shared" si="192"/>
        <v>12.754840999999999</v>
      </c>
      <c r="G4701" s="17">
        <f t="shared" si="193"/>
        <v>2.3844730000000001E-2</v>
      </c>
    </row>
    <row r="4702" spans="5:7" x14ac:dyDescent="0.25">
      <c r="E4702" s="16">
        <v>47</v>
      </c>
      <c r="F4702" s="15">
        <f t="shared" si="192"/>
        <v>12.757299999999999</v>
      </c>
      <c r="G4702" s="17">
        <f t="shared" si="193"/>
        <v>2.3838999999999999E-2</v>
      </c>
    </row>
    <row r="4703" spans="5:7" x14ac:dyDescent="0.25">
      <c r="E4703" s="16">
        <v>47.01</v>
      </c>
      <c r="F4703" s="15">
        <f t="shared" si="192"/>
        <v>12.759758999999999</v>
      </c>
      <c r="G4703" s="17">
        <f t="shared" si="193"/>
        <v>2.383327E-2</v>
      </c>
    </row>
    <row r="4704" spans="5:7" x14ac:dyDescent="0.25">
      <c r="E4704" s="16">
        <v>47.02</v>
      </c>
      <c r="F4704" s="15">
        <f t="shared" si="192"/>
        <v>12.762218000000001</v>
      </c>
      <c r="G4704" s="17">
        <f t="shared" si="193"/>
        <v>2.3827539999999998E-2</v>
      </c>
    </row>
    <row r="4705" spans="5:7" x14ac:dyDescent="0.25">
      <c r="E4705" s="16">
        <v>47.03</v>
      </c>
      <c r="F4705" s="15">
        <f t="shared" si="192"/>
        <v>12.764676999999999</v>
      </c>
      <c r="G4705" s="17">
        <f t="shared" si="193"/>
        <v>2.3821809999999999E-2</v>
      </c>
    </row>
    <row r="4706" spans="5:7" x14ac:dyDescent="0.25">
      <c r="E4706" s="16">
        <v>47.04</v>
      </c>
      <c r="F4706" s="15">
        <f t="shared" si="192"/>
        <v>12.767135999999999</v>
      </c>
      <c r="G4706" s="17">
        <f t="shared" si="193"/>
        <v>2.381608E-2</v>
      </c>
    </row>
    <row r="4707" spans="5:7" x14ac:dyDescent="0.25">
      <c r="E4707" s="16">
        <v>47.05</v>
      </c>
      <c r="F4707" s="15">
        <f t="shared" ref="F4707:F4770" si="194">B$40+(B$41-B$40)*(($E4707-$A$40)/($A$41-$A$40))</f>
        <v>12.769594999999999</v>
      </c>
      <c r="G4707" s="17">
        <f t="shared" ref="G4707:G4770" si="195">C$40+(C$41-C$40)*(($E4707-$A$40)/($A$41-$A$40))</f>
        <v>2.3810350000000001E-2</v>
      </c>
    </row>
    <row r="4708" spans="5:7" x14ac:dyDescent="0.25">
      <c r="E4708" s="16">
        <v>47.06</v>
      </c>
      <c r="F4708" s="15">
        <f t="shared" si="194"/>
        <v>12.772054000000001</v>
      </c>
      <c r="G4708" s="17">
        <f t="shared" si="195"/>
        <v>2.3804619999999999E-2</v>
      </c>
    </row>
    <row r="4709" spans="5:7" x14ac:dyDescent="0.25">
      <c r="E4709" s="16">
        <v>47.07</v>
      </c>
      <c r="F4709" s="15">
        <f t="shared" si="194"/>
        <v>12.774512999999999</v>
      </c>
      <c r="G4709" s="17">
        <f t="shared" si="195"/>
        <v>2.379889E-2</v>
      </c>
    </row>
    <row r="4710" spans="5:7" x14ac:dyDescent="0.25">
      <c r="E4710" s="16">
        <v>47.08</v>
      </c>
      <c r="F4710" s="15">
        <f t="shared" si="194"/>
        <v>12.776971999999999</v>
      </c>
      <c r="G4710" s="17">
        <f t="shared" si="195"/>
        <v>2.3793160000000001E-2</v>
      </c>
    </row>
    <row r="4711" spans="5:7" x14ac:dyDescent="0.25">
      <c r="E4711" s="16">
        <v>47.09</v>
      </c>
      <c r="F4711" s="15">
        <f t="shared" si="194"/>
        <v>12.779431000000001</v>
      </c>
      <c r="G4711" s="17">
        <f t="shared" si="195"/>
        <v>2.3787429999999998E-2</v>
      </c>
    </row>
    <row r="4712" spans="5:7" x14ac:dyDescent="0.25">
      <c r="E4712" s="16">
        <v>47.1</v>
      </c>
      <c r="F4712" s="15">
        <f t="shared" si="194"/>
        <v>12.781890000000001</v>
      </c>
      <c r="G4712" s="17">
        <f t="shared" si="195"/>
        <v>2.3781699999999999E-2</v>
      </c>
    </row>
    <row r="4713" spans="5:7" x14ac:dyDescent="0.25">
      <c r="E4713" s="16">
        <v>47.11</v>
      </c>
      <c r="F4713" s="15">
        <f t="shared" si="194"/>
        <v>12.784348999999999</v>
      </c>
      <c r="G4713" s="17">
        <f t="shared" si="195"/>
        <v>2.377597E-2</v>
      </c>
    </row>
    <row r="4714" spans="5:7" x14ac:dyDescent="0.25">
      <c r="E4714" s="16">
        <v>47.12</v>
      </c>
      <c r="F4714" s="15">
        <f t="shared" si="194"/>
        <v>12.786807999999999</v>
      </c>
      <c r="G4714" s="17">
        <f t="shared" si="195"/>
        <v>2.3770240000000002E-2</v>
      </c>
    </row>
    <row r="4715" spans="5:7" x14ac:dyDescent="0.25">
      <c r="E4715" s="16">
        <v>47.13</v>
      </c>
      <c r="F4715" s="15">
        <f t="shared" si="194"/>
        <v>12.789267000000001</v>
      </c>
      <c r="G4715" s="17">
        <f t="shared" si="195"/>
        <v>2.3764509999999999E-2</v>
      </c>
    </row>
    <row r="4716" spans="5:7" x14ac:dyDescent="0.25">
      <c r="E4716" s="16">
        <v>47.14</v>
      </c>
      <c r="F4716" s="15">
        <f t="shared" si="194"/>
        <v>12.791725999999999</v>
      </c>
      <c r="G4716" s="17">
        <f t="shared" si="195"/>
        <v>2.375878E-2</v>
      </c>
    </row>
    <row r="4717" spans="5:7" x14ac:dyDescent="0.25">
      <c r="E4717" s="16">
        <v>47.15</v>
      </c>
      <c r="F4717" s="15">
        <f t="shared" si="194"/>
        <v>12.794184999999999</v>
      </c>
      <c r="G4717" s="17">
        <f t="shared" si="195"/>
        <v>2.3753050000000001E-2</v>
      </c>
    </row>
    <row r="4718" spans="5:7" x14ac:dyDescent="0.25">
      <c r="E4718" s="16">
        <v>47.16</v>
      </c>
      <c r="F4718" s="15">
        <f t="shared" si="194"/>
        <v>12.796643999999999</v>
      </c>
      <c r="G4718" s="17">
        <f t="shared" si="195"/>
        <v>2.3747320000000002E-2</v>
      </c>
    </row>
    <row r="4719" spans="5:7" x14ac:dyDescent="0.25">
      <c r="E4719" s="16">
        <v>47.17</v>
      </c>
      <c r="F4719" s="15">
        <f t="shared" si="194"/>
        <v>12.799103000000001</v>
      </c>
      <c r="G4719" s="17">
        <f t="shared" si="195"/>
        <v>2.374159E-2</v>
      </c>
    </row>
    <row r="4720" spans="5:7" x14ac:dyDescent="0.25">
      <c r="E4720" s="16">
        <v>47.18</v>
      </c>
      <c r="F4720" s="15">
        <f t="shared" si="194"/>
        <v>12.801561999999999</v>
      </c>
      <c r="G4720" s="17">
        <f t="shared" si="195"/>
        <v>2.3735860000000001E-2</v>
      </c>
    </row>
    <row r="4721" spans="5:7" x14ac:dyDescent="0.25">
      <c r="E4721" s="16">
        <v>47.19</v>
      </c>
      <c r="F4721" s="15">
        <f t="shared" si="194"/>
        <v>12.804020999999999</v>
      </c>
      <c r="G4721" s="17">
        <f t="shared" si="195"/>
        <v>2.3730130000000002E-2</v>
      </c>
    </row>
    <row r="4722" spans="5:7" x14ac:dyDescent="0.25">
      <c r="E4722" s="16">
        <v>47.2</v>
      </c>
      <c r="F4722" s="15">
        <f t="shared" si="194"/>
        <v>12.806480000000001</v>
      </c>
      <c r="G4722" s="17">
        <f t="shared" si="195"/>
        <v>2.37244E-2</v>
      </c>
    </row>
    <row r="4723" spans="5:7" x14ac:dyDescent="0.25">
      <c r="E4723" s="16">
        <v>47.21</v>
      </c>
      <c r="F4723" s="15">
        <f t="shared" si="194"/>
        <v>12.808938999999999</v>
      </c>
      <c r="G4723" s="17">
        <f t="shared" si="195"/>
        <v>2.3718670000000001E-2</v>
      </c>
    </row>
    <row r="4724" spans="5:7" x14ac:dyDescent="0.25">
      <c r="E4724" s="16">
        <v>47.22</v>
      </c>
      <c r="F4724" s="15">
        <f t="shared" si="194"/>
        <v>12.811397999999999</v>
      </c>
      <c r="G4724" s="17">
        <f t="shared" si="195"/>
        <v>2.3712940000000002E-2</v>
      </c>
    </row>
    <row r="4725" spans="5:7" x14ac:dyDescent="0.25">
      <c r="E4725" s="16">
        <v>47.23</v>
      </c>
      <c r="F4725" s="15">
        <f t="shared" si="194"/>
        <v>12.813856999999999</v>
      </c>
      <c r="G4725" s="17">
        <f t="shared" si="195"/>
        <v>2.3707210000000003E-2</v>
      </c>
    </row>
    <row r="4726" spans="5:7" x14ac:dyDescent="0.25">
      <c r="E4726" s="16">
        <v>47.24</v>
      </c>
      <c r="F4726" s="15">
        <f t="shared" si="194"/>
        <v>12.816316</v>
      </c>
      <c r="G4726" s="17">
        <f t="shared" si="195"/>
        <v>2.370148E-2</v>
      </c>
    </row>
    <row r="4727" spans="5:7" x14ac:dyDescent="0.25">
      <c r="E4727" s="16">
        <v>47.25</v>
      </c>
      <c r="F4727" s="15">
        <f t="shared" si="194"/>
        <v>12.818774999999999</v>
      </c>
      <c r="G4727" s="17">
        <f t="shared" si="195"/>
        <v>2.3695750000000002E-2</v>
      </c>
    </row>
    <row r="4728" spans="5:7" x14ac:dyDescent="0.25">
      <c r="E4728" s="16">
        <v>47.26</v>
      </c>
      <c r="F4728" s="15">
        <f t="shared" si="194"/>
        <v>12.821233999999999</v>
      </c>
      <c r="G4728" s="17">
        <f t="shared" si="195"/>
        <v>2.3690020000000003E-2</v>
      </c>
    </row>
    <row r="4729" spans="5:7" x14ac:dyDescent="0.25">
      <c r="E4729" s="16">
        <v>47.27</v>
      </c>
      <c r="F4729" s="15">
        <f t="shared" si="194"/>
        <v>12.823693</v>
      </c>
      <c r="G4729" s="17">
        <f t="shared" si="195"/>
        <v>2.3684289999999997E-2</v>
      </c>
    </row>
    <row r="4730" spans="5:7" x14ac:dyDescent="0.25">
      <c r="E4730" s="16">
        <v>47.28</v>
      </c>
      <c r="F4730" s="15">
        <f t="shared" si="194"/>
        <v>12.826152</v>
      </c>
      <c r="G4730" s="17">
        <f t="shared" si="195"/>
        <v>2.3678560000000001E-2</v>
      </c>
    </row>
    <row r="4731" spans="5:7" x14ac:dyDescent="0.25">
      <c r="E4731" s="16">
        <v>47.29</v>
      </c>
      <c r="F4731" s="15">
        <f t="shared" si="194"/>
        <v>12.828610999999999</v>
      </c>
      <c r="G4731" s="17">
        <f t="shared" si="195"/>
        <v>2.3672830000000002E-2</v>
      </c>
    </row>
    <row r="4732" spans="5:7" x14ac:dyDescent="0.25">
      <c r="E4732" s="16">
        <v>47.3</v>
      </c>
      <c r="F4732" s="15">
        <f t="shared" si="194"/>
        <v>12.831069999999999</v>
      </c>
      <c r="G4732" s="17">
        <f t="shared" si="195"/>
        <v>2.3667100000000003E-2</v>
      </c>
    </row>
    <row r="4733" spans="5:7" x14ac:dyDescent="0.25">
      <c r="E4733" s="16">
        <v>47.31</v>
      </c>
      <c r="F4733" s="15">
        <f t="shared" si="194"/>
        <v>12.833529</v>
      </c>
      <c r="G4733" s="17">
        <f t="shared" si="195"/>
        <v>2.3661370000000001E-2</v>
      </c>
    </row>
    <row r="4734" spans="5:7" x14ac:dyDescent="0.25">
      <c r="E4734" s="16">
        <v>47.32</v>
      </c>
      <c r="F4734" s="15">
        <f t="shared" si="194"/>
        <v>12.835987999999999</v>
      </c>
      <c r="G4734" s="17">
        <f t="shared" si="195"/>
        <v>2.3655639999999999E-2</v>
      </c>
    </row>
    <row r="4735" spans="5:7" x14ac:dyDescent="0.25">
      <c r="E4735" s="16">
        <v>47.33</v>
      </c>
      <c r="F4735" s="15">
        <f t="shared" si="194"/>
        <v>12.838446999999999</v>
      </c>
      <c r="G4735" s="17">
        <f t="shared" si="195"/>
        <v>2.3649910000000003E-2</v>
      </c>
    </row>
    <row r="4736" spans="5:7" x14ac:dyDescent="0.25">
      <c r="E4736" s="16">
        <v>47.34</v>
      </c>
      <c r="F4736" s="15">
        <f t="shared" si="194"/>
        <v>12.840906</v>
      </c>
      <c r="G4736" s="17">
        <f t="shared" si="195"/>
        <v>2.3644180000000001E-2</v>
      </c>
    </row>
    <row r="4737" spans="5:7" x14ac:dyDescent="0.25">
      <c r="E4737" s="16">
        <v>47.35</v>
      </c>
      <c r="F4737" s="15">
        <f t="shared" si="194"/>
        <v>12.843364999999999</v>
      </c>
      <c r="G4737" s="17">
        <f t="shared" si="195"/>
        <v>2.3638449999999998E-2</v>
      </c>
    </row>
    <row r="4738" spans="5:7" x14ac:dyDescent="0.25">
      <c r="E4738" s="16">
        <v>47.36</v>
      </c>
      <c r="F4738" s="15">
        <f t="shared" si="194"/>
        <v>12.845823999999999</v>
      </c>
      <c r="G4738" s="17">
        <f t="shared" si="195"/>
        <v>2.3632719999999999E-2</v>
      </c>
    </row>
    <row r="4739" spans="5:7" x14ac:dyDescent="0.25">
      <c r="E4739" s="16">
        <v>47.37</v>
      </c>
      <c r="F4739" s="15">
        <f t="shared" si="194"/>
        <v>12.848282999999999</v>
      </c>
      <c r="G4739" s="17">
        <f t="shared" si="195"/>
        <v>2.362699E-2</v>
      </c>
    </row>
    <row r="4740" spans="5:7" x14ac:dyDescent="0.25">
      <c r="E4740" s="16">
        <v>47.38</v>
      </c>
      <c r="F4740" s="15">
        <f t="shared" si="194"/>
        <v>12.850742</v>
      </c>
      <c r="G4740" s="17">
        <f t="shared" si="195"/>
        <v>2.3621259999999998E-2</v>
      </c>
    </row>
    <row r="4741" spans="5:7" x14ac:dyDescent="0.25">
      <c r="E4741" s="16">
        <v>47.39</v>
      </c>
      <c r="F4741" s="15">
        <f t="shared" si="194"/>
        <v>12.853201</v>
      </c>
      <c r="G4741" s="17">
        <f t="shared" si="195"/>
        <v>2.3615529999999999E-2</v>
      </c>
    </row>
    <row r="4742" spans="5:7" x14ac:dyDescent="0.25">
      <c r="E4742" s="16">
        <v>47.4</v>
      </c>
      <c r="F4742" s="15">
        <f t="shared" si="194"/>
        <v>12.855659999999999</v>
      </c>
      <c r="G4742" s="17">
        <f t="shared" si="195"/>
        <v>2.36098E-2</v>
      </c>
    </row>
    <row r="4743" spans="5:7" x14ac:dyDescent="0.25">
      <c r="E4743" s="16">
        <v>47.41</v>
      </c>
      <c r="F4743" s="15">
        <f t="shared" si="194"/>
        <v>12.858118999999999</v>
      </c>
      <c r="G4743" s="17">
        <f t="shared" si="195"/>
        <v>2.3604070000000001E-2</v>
      </c>
    </row>
    <row r="4744" spans="5:7" x14ac:dyDescent="0.25">
      <c r="E4744" s="16">
        <v>47.42</v>
      </c>
      <c r="F4744" s="15">
        <f t="shared" si="194"/>
        <v>12.860578</v>
      </c>
      <c r="G4744" s="17">
        <f t="shared" si="195"/>
        <v>2.3598339999999999E-2</v>
      </c>
    </row>
    <row r="4745" spans="5:7" x14ac:dyDescent="0.25">
      <c r="E4745" s="16">
        <v>47.43</v>
      </c>
      <c r="F4745" s="15">
        <f t="shared" si="194"/>
        <v>12.863036999999998</v>
      </c>
      <c r="G4745" s="17">
        <f t="shared" si="195"/>
        <v>2.359261E-2</v>
      </c>
    </row>
    <row r="4746" spans="5:7" x14ac:dyDescent="0.25">
      <c r="E4746" s="16">
        <v>47.44</v>
      </c>
      <c r="F4746" s="15">
        <f t="shared" si="194"/>
        <v>12.865495999999998</v>
      </c>
      <c r="G4746" s="17">
        <f t="shared" si="195"/>
        <v>2.3586880000000001E-2</v>
      </c>
    </row>
    <row r="4747" spans="5:7" x14ac:dyDescent="0.25">
      <c r="E4747" s="16">
        <v>47.45</v>
      </c>
      <c r="F4747" s="15">
        <f t="shared" si="194"/>
        <v>12.867955</v>
      </c>
      <c r="G4747" s="17">
        <f t="shared" si="195"/>
        <v>2.3581149999999999E-2</v>
      </c>
    </row>
    <row r="4748" spans="5:7" x14ac:dyDescent="0.25">
      <c r="E4748" s="16">
        <v>47.46</v>
      </c>
      <c r="F4748" s="15">
        <f t="shared" si="194"/>
        <v>12.870414</v>
      </c>
      <c r="G4748" s="17">
        <f t="shared" si="195"/>
        <v>2.357542E-2</v>
      </c>
    </row>
    <row r="4749" spans="5:7" x14ac:dyDescent="0.25">
      <c r="E4749" s="16">
        <v>47.47</v>
      </c>
      <c r="F4749" s="15">
        <f t="shared" si="194"/>
        <v>12.872872999999998</v>
      </c>
      <c r="G4749" s="17">
        <f t="shared" si="195"/>
        <v>2.3569690000000001E-2</v>
      </c>
    </row>
    <row r="4750" spans="5:7" x14ac:dyDescent="0.25">
      <c r="E4750" s="16">
        <v>47.48</v>
      </c>
      <c r="F4750" s="15">
        <f t="shared" si="194"/>
        <v>12.875331999999998</v>
      </c>
      <c r="G4750" s="17">
        <f t="shared" si="195"/>
        <v>2.3563960000000002E-2</v>
      </c>
    </row>
    <row r="4751" spans="5:7" x14ac:dyDescent="0.25">
      <c r="E4751" s="16">
        <v>47.49</v>
      </c>
      <c r="F4751" s="15">
        <f t="shared" si="194"/>
        <v>12.877791</v>
      </c>
      <c r="G4751" s="17">
        <f t="shared" si="195"/>
        <v>2.3558229999999999E-2</v>
      </c>
    </row>
    <row r="4752" spans="5:7" x14ac:dyDescent="0.25">
      <c r="E4752" s="16">
        <v>47.5</v>
      </c>
      <c r="F4752" s="15">
        <f t="shared" si="194"/>
        <v>12.88025</v>
      </c>
      <c r="G4752" s="17">
        <f t="shared" si="195"/>
        <v>2.3552500000000001E-2</v>
      </c>
    </row>
    <row r="4753" spans="5:7" x14ac:dyDescent="0.25">
      <c r="E4753" s="16">
        <v>47.51</v>
      </c>
      <c r="F4753" s="15">
        <f t="shared" si="194"/>
        <v>12.882708999999998</v>
      </c>
      <c r="G4753" s="17">
        <f t="shared" si="195"/>
        <v>2.3546770000000002E-2</v>
      </c>
    </row>
    <row r="4754" spans="5:7" x14ac:dyDescent="0.25">
      <c r="E4754" s="16">
        <v>47.52</v>
      </c>
      <c r="F4754" s="15">
        <f t="shared" si="194"/>
        <v>12.885168</v>
      </c>
      <c r="G4754" s="17">
        <f t="shared" si="195"/>
        <v>2.3541039999999999E-2</v>
      </c>
    </row>
    <row r="4755" spans="5:7" x14ac:dyDescent="0.25">
      <c r="E4755" s="16">
        <v>47.53</v>
      </c>
      <c r="F4755" s="15">
        <f t="shared" si="194"/>
        <v>12.887627</v>
      </c>
      <c r="G4755" s="17">
        <f t="shared" si="195"/>
        <v>2.353531E-2</v>
      </c>
    </row>
    <row r="4756" spans="5:7" x14ac:dyDescent="0.25">
      <c r="E4756" s="16">
        <v>47.54</v>
      </c>
      <c r="F4756" s="15">
        <f t="shared" si="194"/>
        <v>12.890085999999998</v>
      </c>
      <c r="G4756" s="17">
        <f t="shared" si="195"/>
        <v>2.3529580000000001E-2</v>
      </c>
    </row>
    <row r="4757" spans="5:7" x14ac:dyDescent="0.25">
      <c r="E4757" s="16">
        <v>47.55</v>
      </c>
      <c r="F4757" s="15">
        <f t="shared" si="194"/>
        <v>12.892544999999998</v>
      </c>
      <c r="G4757" s="17">
        <f t="shared" si="195"/>
        <v>2.3523850000000002E-2</v>
      </c>
    </row>
    <row r="4758" spans="5:7" x14ac:dyDescent="0.25">
      <c r="E4758" s="16">
        <v>47.56</v>
      </c>
      <c r="F4758" s="15">
        <f t="shared" si="194"/>
        <v>12.895004</v>
      </c>
      <c r="G4758" s="17">
        <f t="shared" si="195"/>
        <v>2.351812E-2</v>
      </c>
    </row>
    <row r="4759" spans="5:7" x14ac:dyDescent="0.25">
      <c r="E4759" s="16">
        <v>47.57</v>
      </c>
      <c r="F4759" s="15">
        <f t="shared" si="194"/>
        <v>12.897462999999998</v>
      </c>
      <c r="G4759" s="17">
        <f t="shared" si="195"/>
        <v>2.3512390000000001E-2</v>
      </c>
    </row>
    <row r="4760" spans="5:7" x14ac:dyDescent="0.25">
      <c r="E4760" s="16">
        <v>47.58</v>
      </c>
      <c r="F4760" s="15">
        <f t="shared" si="194"/>
        <v>12.899921999999998</v>
      </c>
      <c r="G4760" s="17">
        <f t="shared" si="195"/>
        <v>2.3506660000000002E-2</v>
      </c>
    </row>
    <row r="4761" spans="5:7" x14ac:dyDescent="0.25">
      <c r="E4761" s="16">
        <v>47.59</v>
      </c>
      <c r="F4761" s="15">
        <f t="shared" si="194"/>
        <v>12.902381</v>
      </c>
      <c r="G4761" s="17">
        <f t="shared" si="195"/>
        <v>2.350093E-2</v>
      </c>
    </row>
    <row r="4762" spans="5:7" x14ac:dyDescent="0.25">
      <c r="E4762" s="16">
        <v>47.6</v>
      </c>
      <c r="F4762" s="15">
        <f t="shared" si="194"/>
        <v>12.90484</v>
      </c>
      <c r="G4762" s="17">
        <f t="shared" si="195"/>
        <v>2.3495200000000001E-2</v>
      </c>
    </row>
    <row r="4763" spans="5:7" x14ac:dyDescent="0.25">
      <c r="E4763" s="16">
        <v>47.61</v>
      </c>
      <c r="F4763" s="15">
        <f t="shared" si="194"/>
        <v>12.907298999999998</v>
      </c>
      <c r="G4763" s="17">
        <f t="shared" si="195"/>
        <v>2.3489470000000002E-2</v>
      </c>
    </row>
    <row r="4764" spans="5:7" x14ac:dyDescent="0.25">
      <c r="E4764" s="16">
        <v>47.62</v>
      </c>
      <c r="F4764" s="15">
        <f t="shared" si="194"/>
        <v>12.909757999999998</v>
      </c>
      <c r="G4764" s="17">
        <f t="shared" si="195"/>
        <v>2.3483740000000003E-2</v>
      </c>
    </row>
    <row r="4765" spans="5:7" x14ac:dyDescent="0.25">
      <c r="E4765" s="16">
        <v>47.63</v>
      </c>
      <c r="F4765" s="15">
        <f t="shared" si="194"/>
        <v>12.912217</v>
      </c>
      <c r="G4765" s="17">
        <f t="shared" si="195"/>
        <v>2.3478010000000001E-2</v>
      </c>
    </row>
    <row r="4766" spans="5:7" x14ac:dyDescent="0.25">
      <c r="E4766" s="16">
        <v>47.64</v>
      </c>
      <c r="F4766" s="15">
        <f t="shared" si="194"/>
        <v>12.914676</v>
      </c>
      <c r="G4766" s="17">
        <f t="shared" si="195"/>
        <v>2.3472280000000002E-2</v>
      </c>
    </row>
    <row r="4767" spans="5:7" x14ac:dyDescent="0.25">
      <c r="E4767" s="16">
        <v>47.65</v>
      </c>
      <c r="F4767" s="15">
        <f t="shared" si="194"/>
        <v>12.917134999999998</v>
      </c>
      <c r="G4767" s="17">
        <f t="shared" si="195"/>
        <v>2.3466550000000003E-2</v>
      </c>
    </row>
    <row r="4768" spans="5:7" x14ac:dyDescent="0.25">
      <c r="E4768" s="16">
        <v>47.66</v>
      </c>
      <c r="F4768" s="15">
        <f t="shared" si="194"/>
        <v>12.919593999999998</v>
      </c>
      <c r="G4768" s="17">
        <f t="shared" si="195"/>
        <v>2.346082E-2</v>
      </c>
    </row>
    <row r="4769" spans="5:7" x14ac:dyDescent="0.25">
      <c r="E4769" s="16">
        <v>47.67</v>
      </c>
      <c r="F4769" s="15">
        <f t="shared" si="194"/>
        <v>12.922053</v>
      </c>
      <c r="G4769" s="17">
        <f t="shared" si="195"/>
        <v>2.3455089999999998E-2</v>
      </c>
    </row>
    <row r="4770" spans="5:7" x14ac:dyDescent="0.25">
      <c r="E4770" s="16">
        <v>47.68</v>
      </c>
      <c r="F4770" s="15">
        <f t="shared" si="194"/>
        <v>12.924512</v>
      </c>
      <c r="G4770" s="17">
        <f t="shared" si="195"/>
        <v>2.3449360000000002E-2</v>
      </c>
    </row>
    <row r="4771" spans="5:7" x14ac:dyDescent="0.25">
      <c r="E4771" s="16">
        <v>47.69</v>
      </c>
      <c r="F4771" s="15">
        <f t="shared" ref="F4771:F4834" si="196">B$40+(B$41-B$40)*(($E4771-$A$40)/($A$41-$A$40))</f>
        <v>12.926970999999998</v>
      </c>
      <c r="G4771" s="17">
        <f t="shared" ref="G4771:G4834" si="197">C$40+(C$41-C$40)*(($E4771-$A$40)/($A$41-$A$40))</f>
        <v>2.344363E-2</v>
      </c>
    </row>
    <row r="4772" spans="5:7" x14ac:dyDescent="0.25">
      <c r="E4772" s="16">
        <v>47.7</v>
      </c>
      <c r="F4772" s="15">
        <f t="shared" si="196"/>
        <v>12.92943</v>
      </c>
      <c r="G4772" s="17">
        <f t="shared" si="197"/>
        <v>2.3437899999999998E-2</v>
      </c>
    </row>
    <row r="4773" spans="5:7" x14ac:dyDescent="0.25">
      <c r="E4773" s="16">
        <v>47.71</v>
      </c>
      <c r="F4773" s="15">
        <f t="shared" si="196"/>
        <v>12.931889</v>
      </c>
      <c r="G4773" s="17">
        <f t="shared" si="197"/>
        <v>2.3432169999999999E-2</v>
      </c>
    </row>
    <row r="4774" spans="5:7" x14ac:dyDescent="0.25">
      <c r="E4774" s="16">
        <v>47.72</v>
      </c>
      <c r="F4774" s="15">
        <f t="shared" si="196"/>
        <v>12.934348</v>
      </c>
      <c r="G4774" s="17">
        <f t="shared" si="197"/>
        <v>2.342644E-2</v>
      </c>
    </row>
    <row r="4775" spans="5:7" x14ac:dyDescent="0.25">
      <c r="E4775" s="16">
        <v>47.73</v>
      </c>
      <c r="F4775" s="15">
        <f t="shared" si="196"/>
        <v>12.936806999999998</v>
      </c>
      <c r="G4775" s="17">
        <f t="shared" si="197"/>
        <v>2.3420710000000004E-2</v>
      </c>
    </row>
    <row r="4776" spans="5:7" x14ac:dyDescent="0.25">
      <c r="E4776" s="16">
        <v>47.74</v>
      </c>
      <c r="F4776" s="15">
        <f t="shared" si="196"/>
        <v>12.939266</v>
      </c>
      <c r="G4776" s="17">
        <f t="shared" si="197"/>
        <v>2.3414979999999998E-2</v>
      </c>
    </row>
    <row r="4777" spans="5:7" x14ac:dyDescent="0.25">
      <c r="E4777" s="16">
        <v>47.75</v>
      </c>
      <c r="F4777" s="15">
        <f t="shared" si="196"/>
        <v>12.941725</v>
      </c>
      <c r="G4777" s="17">
        <f t="shared" si="197"/>
        <v>2.340925E-2</v>
      </c>
    </row>
    <row r="4778" spans="5:7" x14ac:dyDescent="0.25">
      <c r="E4778" s="16">
        <v>47.76</v>
      </c>
      <c r="F4778" s="15">
        <f t="shared" si="196"/>
        <v>12.944183999999998</v>
      </c>
      <c r="G4778" s="17">
        <f t="shared" si="197"/>
        <v>2.3403520000000001E-2</v>
      </c>
    </row>
    <row r="4779" spans="5:7" x14ac:dyDescent="0.25">
      <c r="E4779" s="16">
        <v>47.77</v>
      </c>
      <c r="F4779" s="15">
        <f t="shared" si="196"/>
        <v>12.946643</v>
      </c>
      <c r="G4779" s="17">
        <f t="shared" si="197"/>
        <v>2.3397789999999998E-2</v>
      </c>
    </row>
    <row r="4780" spans="5:7" x14ac:dyDescent="0.25">
      <c r="E4780" s="16">
        <v>47.78</v>
      </c>
      <c r="F4780" s="15">
        <f t="shared" si="196"/>
        <v>12.949102</v>
      </c>
      <c r="G4780" s="17">
        <f t="shared" si="197"/>
        <v>2.3392059999999999E-2</v>
      </c>
    </row>
    <row r="4781" spans="5:7" x14ac:dyDescent="0.25">
      <c r="E4781" s="16">
        <v>47.79</v>
      </c>
      <c r="F4781" s="15">
        <f t="shared" si="196"/>
        <v>12.951560999999998</v>
      </c>
      <c r="G4781" s="17">
        <f t="shared" si="197"/>
        <v>2.338633E-2</v>
      </c>
    </row>
    <row r="4782" spans="5:7" x14ac:dyDescent="0.25">
      <c r="E4782" s="16">
        <v>47.8</v>
      </c>
      <c r="F4782" s="15">
        <f t="shared" si="196"/>
        <v>12.954019999999998</v>
      </c>
      <c r="G4782" s="17">
        <f t="shared" si="197"/>
        <v>2.3380600000000001E-2</v>
      </c>
    </row>
    <row r="4783" spans="5:7" x14ac:dyDescent="0.25">
      <c r="E4783" s="16">
        <v>47.81</v>
      </c>
      <c r="F4783" s="15">
        <f t="shared" si="196"/>
        <v>12.956479</v>
      </c>
      <c r="G4783" s="17">
        <f t="shared" si="197"/>
        <v>2.3374869999999999E-2</v>
      </c>
    </row>
    <row r="4784" spans="5:7" x14ac:dyDescent="0.25">
      <c r="E4784" s="16">
        <v>47.82</v>
      </c>
      <c r="F4784" s="15">
        <f t="shared" si="196"/>
        <v>12.958938</v>
      </c>
      <c r="G4784" s="17">
        <f t="shared" si="197"/>
        <v>2.336914E-2</v>
      </c>
    </row>
    <row r="4785" spans="5:7" x14ac:dyDescent="0.25">
      <c r="E4785" s="16">
        <v>47.83</v>
      </c>
      <c r="F4785" s="15">
        <f t="shared" si="196"/>
        <v>12.961396999999998</v>
      </c>
      <c r="G4785" s="17">
        <f t="shared" si="197"/>
        <v>2.3363410000000001E-2</v>
      </c>
    </row>
    <row r="4786" spans="5:7" x14ac:dyDescent="0.25">
      <c r="E4786" s="16">
        <v>47.84</v>
      </c>
      <c r="F4786" s="15">
        <f t="shared" si="196"/>
        <v>12.963856</v>
      </c>
      <c r="G4786" s="17">
        <f t="shared" si="197"/>
        <v>2.3357679999999999E-2</v>
      </c>
    </row>
    <row r="4787" spans="5:7" x14ac:dyDescent="0.25">
      <c r="E4787" s="16">
        <v>47.85</v>
      </c>
      <c r="F4787" s="15">
        <f t="shared" si="196"/>
        <v>12.966315</v>
      </c>
      <c r="G4787" s="17">
        <f t="shared" si="197"/>
        <v>2.335195E-2</v>
      </c>
    </row>
    <row r="4788" spans="5:7" x14ac:dyDescent="0.25">
      <c r="E4788" s="16">
        <v>47.86</v>
      </c>
      <c r="F4788" s="15">
        <f t="shared" si="196"/>
        <v>12.968774</v>
      </c>
      <c r="G4788" s="17">
        <f t="shared" si="197"/>
        <v>2.3346220000000001E-2</v>
      </c>
    </row>
    <row r="4789" spans="5:7" x14ac:dyDescent="0.25">
      <c r="E4789" s="16">
        <v>47.87</v>
      </c>
      <c r="F4789" s="15">
        <f t="shared" si="196"/>
        <v>12.971232999999998</v>
      </c>
      <c r="G4789" s="17">
        <f t="shared" si="197"/>
        <v>2.3340490000000002E-2</v>
      </c>
    </row>
    <row r="4790" spans="5:7" x14ac:dyDescent="0.25">
      <c r="E4790" s="16">
        <v>47.88</v>
      </c>
      <c r="F4790" s="15">
        <f t="shared" si="196"/>
        <v>12.973692</v>
      </c>
      <c r="G4790" s="17">
        <f t="shared" si="197"/>
        <v>2.333476E-2</v>
      </c>
    </row>
    <row r="4791" spans="5:7" x14ac:dyDescent="0.25">
      <c r="E4791" s="16">
        <v>47.89</v>
      </c>
      <c r="F4791" s="15">
        <f t="shared" si="196"/>
        <v>12.976151</v>
      </c>
      <c r="G4791" s="17">
        <f t="shared" si="197"/>
        <v>2.3329030000000001E-2</v>
      </c>
    </row>
    <row r="4792" spans="5:7" x14ac:dyDescent="0.25">
      <c r="E4792" s="16">
        <v>47.9</v>
      </c>
      <c r="F4792" s="15">
        <f t="shared" si="196"/>
        <v>12.97861</v>
      </c>
      <c r="G4792" s="17">
        <f t="shared" si="197"/>
        <v>2.3323300000000002E-2</v>
      </c>
    </row>
    <row r="4793" spans="5:7" x14ac:dyDescent="0.25">
      <c r="E4793" s="16">
        <v>47.91</v>
      </c>
      <c r="F4793" s="15">
        <f t="shared" si="196"/>
        <v>12.981068999999998</v>
      </c>
      <c r="G4793" s="17">
        <f t="shared" si="197"/>
        <v>2.3317570000000003E-2</v>
      </c>
    </row>
    <row r="4794" spans="5:7" x14ac:dyDescent="0.25">
      <c r="E4794" s="16">
        <v>47.92</v>
      </c>
      <c r="F4794" s="15">
        <f t="shared" si="196"/>
        <v>12.983528</v>
      </c>
      <c r="G4794" s="17">
        <f t="shared" si="197"/>
        <v>2.331184E-2</v>
      </c>
    </row>
    <row r="4795" spans="5:7" x14ac:dyDescent="0.25">
      <c r="E4795" s="16">
        <v>47.93</v>
      </c>
      <c r="F4795" s="15">
        <f t="shared" si="196"/>
        <v>12.985987</v>
      </c>
      <c r="G4795" s="17">
        <f t="shared" si="197"/>
        <v>2.3306110000000001E-2</v>
      </c>
    </row>
    <row r="4796" spans="5:7" x14ac:dyDescent="0.25">
      <c r="E4796" s="16">
        <v>47.94</v>
      </c>
      <c r="F4796" s="15">
        <f t="shared" si="196"/>
        <v>12.988446</v>
      </c>
      <c r="G4796" s="17">
        <f t="shared" si="197"/>
        <v>2.3300380000000002E-2</v>
      </c>
    </row>
    <row r="4797" spans="5:7" x14ac:dyDescent="0.25">
      <c r="E4797" s="16">
        <v>47.95</v>
      </c>
      <c r="F4797" s="15">
        <f t="shared" si="196"/>
        <v>12.990905</v>
      </c>
      <c r="G4797" s="17">
        <f t="shared" si="197"/>
        <v>2.329465E-2</v>
      </c>
    </row>
    <row r="4798" spans="5:7" x14ac:dyDescent="0.25">
      <c r="E4798" s="16">
        <v>47.96</v>
      </c>
      <c r="F4798" s="15">
        <f t="shared" si="196"/>
        <v>12.993364</v>
      </c>
      <c r="G4798" s="17">
        <f t="shared" si="197"/>
        <v>2.3288920000000001E-2</v>
      </c>
    </row>
    <row r="4799" spans="5:7" x14ac:dyDescent="0.25">
      <c r="E4799" s="16">
        <v>47.97</v>
      </c>
      <c r="F4799" s="15">
        <f t="shared" si="196"/>
        <v>12.995823</v>
      </c>
      <c r="G4799" s="17">
        <f t="shared" si="197"/>
        <v>2.3283190000000002E-2</v>
      </c>
    </row>
    <row r="4800" spans="5:7" x14ac:dyDescent="0.25">
      <c r="E4800" s="16">
        <v>47.98</v>
      </c>
      <c r="F4800" s="15">
        <f t="shared" si="196"/>
        <v>12.998281999999998</v>
      </c>
      <c r="G4800" s="17">
        <f t="shared" si="197"/>
        <v>2.3277460000000003E-2</v>
      </c>
    </row>
    <row r="4801" spans="5:7" x14ac:dyDescent="0.25">
      <c r="E4801" s="16">
        <v>47.99</v>
      </c>
      <c r="F4801" s="15">
        <f t="shared" si="196"/>
        <v>13.000741</v>
      </c>
      <c r="G4801" s="17">
        <f t="shared" si="197"/>
        <v>2.3271730000000001E-2</v>
      </c>
    </row>
    <row r="4802" spans="5:7" x14ac:dyDescent="0.25">
      <c r="E4802" s="16">
        <v>48</v>
      </c>
      <c r="F4802" s="15">
        <f t="shared" si="196"/>
        <v>13.0032</v>
      </c>
      <c r="G4802" s="17">
        <f t="shared" si="197"/>
        <v>2.3266000000000002E-2</v>
      </c>
    </row>
    <row r="4803" spans="5:7" x14ac:dyDescent="0.25">
      <c r="E4803" s="16">
        <v>48.01</v>
      </c>
      <c r="F4803" s="15">
        <f t="shared" si="196"/>
        <v>13.005658999999998</v>
      </c>
      <c r="G4803" s="17">
        <f t="shared" si="197"/>
        <v>2.326027E-2</v>
      </c>
    </row>
    <row r="4804" spans="5:7" x14ac:dyDescent="0.25">
      <c r="E4804" s="16">
        <v>48.02</v>
      </c>
      <c r="F4804" s="15">
        <f t="shared" si="196"/>
        <v>13.008118</v>
      </c>
      <c r="G4804" s="17">
        <f t="shared" si="197"/>
        <v>2.3254539999999997E-2</v>
      </c>
    </row>
    <row r="4805" spans="5:7" x14ac:dyDescent="0.25">
      <c r="E4805" s="16">
        <v>48.03</v>
      </c>
      <c r="F4805" s="15">
        <f t="shared" si="196"/>
        <v>13.010577</v>
      </c>
      <c r="G4805" s="17">
        <f t="shared" si="197"/>
        <v>2.3248810000000002E-2</v>
      </c>
    </row>
    <row r="4806" spans="5:7" x14ac:dyDescent="0.25">
      <c r="E4806" s="16">
        <v>48.04</v>
      </c>
      <c r="F4806" s="15">
        <f t="shared" si="196"/>
        <v>13.013036</v>
      </c>
      <c r="G4806" s="17">
        <f t="shared" si="197"/>
        <v>2.3243079999999999E-2</v>
      </c>
    </row>
    <row r="4807" spans="5:7" x14ac:dyDescent="0.25">
      <c r="E4807" s="16">
        <v>48.05</v>
      </c>
      <c r="F4807" s="15">
        <f t="shared" si="196"/>
        <v>13.015494999999998</v>
      </c>
      <c r="G4807" s="17">
        <f t="shared" si="197"/>
        <v>2.3237350000000004E-2</v>
      </c>
    </row>
    <row r="4808" spans="5:7" x14ac:dyDescent="0.25">
      <c r="E4808" s="16">
        <v>48.06</v>
      </c>
      <c r="F4808" s="15">
        <f t="shared" si="196"/>
        <v>13.017954</v>
      </c>
      <c r="G4808" s="17">
        <f t="shared" si="197"/>
        <v>2.3231619999999998E-2</v>
      </c>
    </row>
    <row r="4809" spans="5:7" x14ac:dyDescent="0.25">
      <c r="E4809" s="16">
        <v>48.07</v>
      </c>
      <c r="F4809" s="15">
        <f t="shared" si="196"/>
        <v>13.020413</v>
      </c>
      <c r="G4809" s="17">
        <f t="shared" si="197"/>
        <v>2.3225889999999999E-2</v>
      </c>
    </row>
    <row r="4810" spans="5:7" x14ac:dyDescent="0.25">
      <c r="E4810" s="16">
        <v>48.08</v>
      </c>
      <c r="F4810" s="15">
        <f t="shared" si="196"/>
        <v>13.022872</v>
      </c>
      <c r="G4810" s="17">
        <f t="shared" si="197"/>
        <v>2.3220160000000004E-2</v>
      </c>
    </row>
    <row r="4811" spans="5:7" x14ac:dyDescent="0.25">
      <c r="E4811" s="16">
        <v>48.09</v>
      </c>
      <c r="F4811" s="15">
        <f t="shared" si="196"/>
        <v>13.025331</v>
      </c>
      <c r="G4811" s="17">
        <f t="shared" si="197"/>
        <v>2.3214429999999998E-2</v>
      </c>
    </row>
    <row r="4812" spans="5:7" x14ac:dyDescent="0.25">
      <c r="E4812" s="16">
        <v>48.1</v>
      </c>
      <c r="F4812" s="15">
        <f t="shared" si="196"/>
        <v>13.02779</v>
      </c>
      <c r="G4812" s="17">
        <f t="shared" si="197"/>
        <v>2.3208699999999999E-2</v>
      </c>
    </row>
    <row r="4813" spans="5:7" x14ac:dyDescent="0.25">
      <c r="E4813" s="16">
        <v>48.11</v>
      </c>
      <c r="F4813" s="15">
        <f t="shared" si="196"/>
        <v>13.030249</v>
      </c>
      <c r="G4813" s="17">
        <f t="shared" si="197"/>
        <v>2.320297E-2</v>
      </c>
    </row>
    <row r="4814" spans="5:7" x14ac:dyDescent="0.25">
      <c r="E4814" s="16">
        <v>48.12</v>
      </c>
      <c r="F4814" s="15">
        <f t="shared" si="196"/>
        <v>13.032708</v>
      </c>
      <c r="G4814" s="17">
        <f t="shared" si="197"/>
        <v>2.3197240000000001E-2</v>
      </c>
    </row>
    <row r="4815" spans="5:7" x14ac:dyDescent="0.25">
      <c r="E4815" s="16">
        <v>48.13</v>
      </c>
      <c r="F4815" s="15">
        <f t="shared" si="196"/>
        <v>13.035167</v>
      </c>
      <c r="G4815" s="17">
        <f t="shared" si="197"/>
        <v>2.3191509999999999E-2</v>
      </c>
    </row>
    <row r="4816" spans="5:7" x14ac:dyDescent="0.25">
      <c r="E4816" s="16">
        <v>48.14</v>
      </c>
      <c r="F4816" s="15">
        <f t="shared" si="196"/>
        <v>13.037625999999999</v>
      </c>
      <c r="G4816" s="17">
        <f t="shared" si="197"/>
        <v>2.318578E-2</v>
      </c>
    </row>
    <row r="4817" spans="5:7" x14ac:dyDescent="0.25">
      <c r="E4817" s="16">
        <v>48.15</v>
      </c>
      <c r="F4817" s="15">
        <f t="shared" si="196"/>
        <v>13.040084999999999</v>
      </c>
      <c r="G4817" s="17">
        <f t="shared" si="197"/>
        <v>2.3180050000000001E-2</v>
      </c>
    </row>
    <row r="4818" spans="5:7" x14ac:dyDescent="0.25">
      <c r="E4818" s="16">
        <v>48.16</v>
      </c>
      <c r="F4818" s="15">
        <f t="shared" si="196"/>
        <v>13.042543999999998</v>
      </c>
      <c r="G4818" s="17">
        <f t="shared" si="197"/>
        <v>2.3174320000000002E-2</v>
      </c>
    </row>
    <row r="4819" spans="5:7" x14ac:dyDescent="0.25">
      <c r="E4819" s="16">
        <v>48.17</v>
      </c>
      <c r="F4819" s="15">
        <f t="shared" si="196"/>
        <v>13.045002999999999</v>
      </c>
      <c r="G4819" s="17">
        <f t="shared" si="197"/>
        <v>2.3168589999999999E-2</v>
      </c>
    </row>
    <row r="4820" spans="5:7" x14ac:dyDescent="0.25">
      <c r="E4820" s="16">
        <v>48.18</v>
      </c>
      <c r="F4820" s="15">
        <f t="shared" si="196"/>
        <v>13.047461999999999</v>
      </c>
      <c r="G4820" s="17">
        <f t="shared" si="197"/>
        <v>2.316286E-2</v>
      </c>
    </row>
    <row r="4821" spans="5:7" x14ac:dyDescent="0.25">
      <c r="E4821" s="16">
        <v>48.19</v>
      </c>
      <c r="F4821" s="15">
        <f t="shared" si="196"/>
        <v>13.049920999999998</v>
      </c>
      <c r="G4821" s="17">
        <f t="shared" si="197"/>
        <v>2.3157130000000001E-2</v>
      </c>
    </row>
    <row r="4822" spans="5:7" x14ac:dyDescent="0.25">
      <c r="E4822" s="16">
        <v>48.2</v>
      </c>
      <c r="F4822" s="15">
        <f t="shared" si="196"/>
        <v>13.052379999999999</v>
      </c>
      <c r="G4822" s="17">
        <f t="shared" si="197"/>
        <v>2.3151399999999999E-2</v>
      </c>
    </row>
    <row r="4823" spans="5:7" x14ac:dyDescent="0.25">
      <c r="E4823" s="16">
        <v>48.21</v>
      </c>
      <c r="F4823" s="15">
        <f t="shared" si="196"/>
        <v>13.054838999999999</v>
      </c>
      <c r="G4823" s="17">
        <f t="shared" si="197"/>
        <v>2.314567E-2</v>
      </c>
    </row>
    <row r="4824" spans="5:7" x14ac:dyDescent="0.25">
      <c r="E4824" s="16">
        <v>48.22</v>
      </c>
      <c r="F4824" s="15">
        <f t="shared" si="196"/>
        <v>13.057297999999999</v>
      </c>
      <c r="G4824" s="17">
        <f t="shared" si="197"/>
        <v>2.3139940000000001E-2</v>
      </c>
    </row>
    <row r="4825" spans="5:7" x14ac:dyDescent="0.25">
      <c r="E4825" s="16">
        <v>48.23</v>
      </c>
      <c r="F4825" s="15">
        <f t="shared" si="196"/>
        <v>13.059756999999998</v>
      </c>
      <c r="G4825" s="17">
        <f t="shared" si="197"/>
        <v>2.3134210000000002E-2</v>
      </c>
    </row>
    <row r="4826" spans="5:7" x14ac:dyDescent="0.25">
      <c r="E4826" s="16">
        <v>48.24</v>
      </c>
      <c r="F4826" s="15">
        <f t="shared" si="196"/>
        <v>13.062215999999999</v>
      </c>
      <c r="G4826" s="17">
        <f t="shared" si="197"/>
        <v>2.312848E-2</v>
      </c>
    </row>
    <row r="4827" spans="5:7" x14ac:dyDescent="0.25">
      <c r="E4827" s="16">
        <v>48.25</v>
      </c>
      <c r="F4827" s="15">
        <f t="shared" si="196"/>
        <v>13.064674999999999</v>
      </c>
      <c r="G4827" s="17">
        <f t="shared" si="197"/>
        <v>2.3122750000000001E-2</v>
      </c>
    </row>
    <row r="4828" spans="5:7" x14ac:dyDescent="0.25">
      <c r="E4828" s="16">
        <v>48.26</v>
      </c>
      <c r="F4828" s="15">
        <f t="shared" si="196"/>
        <v>13.067133999999999</v>
      </c>
      <c r="G4828" s="17">
        <f t="shared" si="197"/>
        <v>2.3117020000000002E-2</v>
      </c>
    </row>
    <row r="4829" spans="5:7" x14ac:dyDescent="0.25">
      <c r="E4829" s="16">
        <v>48.27</v>
      </c>
      <c r="F4829" s="15">
        <f t="shared" si="196"/>
        <v>13.069592999999999</v>
      </c>
      <c r="G4829" s="17">
        <f t="shared" si="197"/>
        <v>2.311129E-2</v>
      </c>
    </row>
    <row r="4830" spans="5:7" x14ac:dyDescent="0.25">
      <c r="E4830" s="16">
        <v>48.28</v>
      </c>
      <c r="F4830" s="15">
        <f t="shared" si="196"/>
        <v>13.072051999999999</v>
      </c>
      <c r="G4830" s="17">
        <f t="shared" si="197"/>
        <v>2.3105560000000001E-2</v>
      </c>
    </row>
    <row r="4831" spans="5:7" x14ac:dyDescent="0.25">
      <c r="E4831" s="16">
        <v>48.29</v>
      </c>
      <c r="F4831" s="15">
        <f t="shared" si="196"/>
        <v>13.074510999999999</v>
      </c>
      <c r="G4831" s="17">
        <f t="shared" si="197"/>
        <v>2.3099830000000002E-2</v>
      </c>
    </row>
    <row r="4832" spans="5:7" x14ac:dyDescent="0.25">
      <c r="E4832" s="16">
        <v>48.3</v>
      </c>
      <c r="F4832" s="15">
        <f t="shared" si="196"/>
        <v>13.076969999999999</v>
      </c>
      <c r="G4832" s="17">
        <f t="shared" si="197"/>
        <v>2.3094100000000003E-2</v>
      </c>
    </row>
    <row r="4833" spans="5:7" x14ac:dyDescent="0.25">
      <c r="E4833" s="16">
        <v>48.31</v>
      </c>
      <c r="F4833" s="15">
        <f t="shared" si="196"/>
        <v>13.079428999999999</v>
      </c>
      <c r="G4833" s="17">
        <f t="shared" si="197"/>
        <v>2.308837E-2</v>
      </c>
    </row>
    <row r="4834" spans="5:7" x14ac:dyDescent="0.25">
      <c r="E4834" s="16">
        <v>48.32</v>
      </c>
      <c r="F4834" s="15">
        <f t="shared" si="196"/>
        <v>13.081887999999999</v>
      </c>
      <c r="G4834" s="17">
        <f t="shared" si="197"/>
        <v>2.3082640000000001E-2</v>
      </c>
    </row>
    <row r="4835" spans="5:7" x14ac:dyDescent="0.25">
      <c r="E4835" s="16">
        <v>48.33</v>
      </c>
      <c r="F4835" s="15">
        <f t="shared" ref="F4835:F4898" si="198">B$40+(B$41-B$40)*(($E4835-$A$40)/($A$41-$A$40))</f>
        <v>13.084346999999999</v>
      </c>
      <c r="G4835" s="17">
        <f t="shared" ref="G4835:G4898" si="199">C$40+(C$41-C$40)*(($E4835-$A$40)/($A$41-$A$40))</f>
        <v>2.3076910000000003E-2</v>
      </c>
    </row>
    <row r="4836" spans="5:7" x14ac:dyDescent="0.25">
      <c r="E4836" s="16">
        <v>48.34</v>
      </c>
      <c r="F4836" s="15">
        <f t="shared" si="198"/>
        <v>13.086805999999999</v>
      </c>
      <c r="G4836" s="17">
        <f t="shared" si="199"/>
        <v>2.307118E-2</v>
      </c>
    </row>
    <row r="4837" spans="5:7" x14ac:dyDescent="0.25">
      <c r="E4837" s="16">
        <v>48.35</v>
      </c>
      <c r="F4837" s="15">
        <f t="shared" si="198"/>
        <v>13.089264999999999</v>
      </c>
      <c r="G4837" s="17">
        <f t="shared" si="199"/>
        <v>2.3065450000000001E-2</v>
      </c>
    </row>
    <row r="4838" spans="5:7" x14ac:dyDescent="0.25">
      <c r="E4838" s="16">
        <v>48.36</v>
      </c>
      <c r="F4838" s="15">
        <f t="shared" si="198"/>
        <v>13.091723999999999</v>
      </c>
      <c r="G4838" s="17">
        <f t="shared" si="199"/>
        <v>2.3059719999999999E-2</v>
      </c>
    </row>
    <row r="4839" spans="5:7" x14ac:dyDescent="0.25">
      <c r="E4839" s="16">
        <v>48.37</v>
      </c>
      <c r="F4839" s="15">
        <f t="shared" si="198"/>
        <v>13.094182999999999</v>
      </c>
      <c r="G4839" s="17">
        <f t="shared" si="199"/>
        <v>2.3053990000000003E-2</v>
      </c>
    </row>
    <row r="4840" spans="5:7" x14ac:dyDescent="0.25">
      <c r="E4840" s="16">
        <v>48.38</v>
      </c>
      <c r="F4840" s="15">
        <f t="shared" si="198"/>
        <v>13.096641999999999</v>
      </c>
      <c r="G4840" s="17">
        <f t="shared" si="199"/>
        <v>2.3048260000000001E-2</v>
      </c>
    </row>
    <row r="4841" spans="5:7" x14ac:dyDescent="0.25">
      <c r="E4841" s="16">
        <v>48.39</v>
      </c>
      <c r="F4841" s="15">
        <f t="shared" si="198"/>
        <v>13.099100999999999</v>
      </c>
      <c r="G4841" s="17">
        <f t="shared" si="199"/>
        <v>2.3042529999999999E-2</v>
      </c>
    </row>
    <row r="4842" spans="5:7" x14ac:dyDescent="0.25">
      <c r="E4842" s="16">
        <v>48.4</v>
      </c>
      <c r="F4842" s="15">
        <f t="shared" si="198"/>
        <v>13.101559999999999</v>
      </c>
      <c r="G4842" s="17">
        <f t="shared" si="199"/>
        <v>2.3036800000000003E-2</v>
      </c>
    </row>
    <row r="4843" spans="5:7" x14ac:dyDescent="0.25">
      <c r="E4843" s="16">
        <v>48.41</v>
      </c>
      <c r="F4843" s="15">
        <f t="shared" si="198"/>
        <v>13.104018999999997</v>
      </c>
      <c r="G4843" s="17">
        <f t="shared" si="199"/>
        <v>2.3031070000000001E-2</v>
      </c>
    </row>
    <row r="4844" spans="5:7" x14ac:dyDescent="0.25">
      <c r="E4844" s="16">
        <v>48.42</v>
      </c>
      <c r="F4844" s="15">
        <f t="shared" si="198"/>
        <v>13.106477999999999</v>
      </c>
      <c r="G4844" s="17">
        <f t="shared" si="199"/>
        <v>2.3025339999999998E-2</v>
      </c>
    </row>
    <row r="4845" spans="5:7" x14ac:dyDescent="0.25">
      <c r="E4845" s="16">
        <v>48.43</v>
      </c>
      <c r="F4845" s="15">
        <f t="shared" si="198"/>
        <v>13.108936999999999</v>
      </c>
      <c r="G4845" s="17">
        <f t="shared" si="199"/>
        <v>2.3019610000000003E-2</v>
      </c>
    </row>
    <row r="4846" spans="5:7" x14ac:dyDescent="0.25">
      <c r="E4846" s="16">
        <v>48.44</v>
      </c>
      <c r="F4846" s="15">
        <f t="shared" si="198"/>
        <v>13.111395999999999</v>
      </c>
      <c r="G4846" s="17">
        <f t="shared" si="199"/>
        <v>2.301388E-2</v>
      </c>
    </row>
    <row r="4847" spans="5:7" x14ac:dyDescent="0.25">
      <c r="E4847" s="16">
        <v>48.45</v>
      </c>
      <c r="F4847" s="15">
        <f t="shared" si="198"/>
        <v>13.113855000000001</v>
      </c>
      <c r="G4847" s="17">
        <f t="shared" si="199"/>
        <v>2.3008149999999998E-2</v>
      </c>
    </row>
    <row r="4848" spans="5:7" x14ac:dyDescent="0.25">
      <c r="E4848" s="16">
        <v>48.46</v>
      </c>
      <c r="F4848" s="15">
        <f t="shared" si="198"/>
        <v>13.116313999999999</v>
      </c>
      <c r="G4848" s="17">
        <f t="shared" si="199"/>
        <v>2.3002419999999999E-2</v>
      </c>
    </row>
    <row r="4849" spans="5:7" x14ac:dyDescent="0.25">
      <c r="E4849" s="16">
        <v>48.47</v>
      </c>
      <c r="F4849" s="15">
        <f t="shared" si="198"/>
        <v>13.118772999999999</v>
      </c>
      <c r="G4849" s="17">
        <f t="shared" si="199"/>
        <v>2.299669E-2</v>
      </c>
    </row>
    <row r="4850" spans="5:7" x14ac:dyDescent="0.25">
      <c r="E4850" s="16">
        <v>48.48</v>
      </c>
      <c r="F4850" s="15">
        <f t="shared" si="198"/>
        <v>13.121231999999999</v>
      </c>
      <c r="G4850" s="17">
        <f t="shared" si="199"/>
        <v>2.2990960000000005E-2</v>
      </c>
    </row>
    <row r="4851" spans="5:7" x14ac:dyDescent="0.25">
      <c r="E4851" s="16">
        <v>48.49</v>
      </c>
      <c r="F4851" s="15">
        <f t="shared" si="198"/>
        <v>13.123690999999999</v>
      </c>
      <c r="G4851" s="17">
        <f t="shared" si="199"/>
        <v>2.2985229999999999E-2</v>
      </c>
    </row>
    <row r="4852" spans="5:7" x14ac:dyDescent="0.25">
      <c r="E4852" s="16">
        <v>48.5</v>
      </c>
      <c r="F4852" s="15">
        <f t="shared" si="198"/>
        <v>13.126149999999999</v>
      </c>
      <c r="G4852" s="17">
        <f t="shared" si="199"/>
        <v>2.29795E-2</v>
      </c>
    </row>
    <row r="4853" spans="5:7" x14ac:dyDescent="0.25">
      <c r="E4853" s="16">
        <v>48.51</v>
      </c>
      <c r="F4853" s="15">
        <f t="shared" si="198"/>
        <v>13.128608999999999</v>
      </c>
      <c r="G4853" s="17">
        <f t="shared" si="199"/>
        <v>2.2973770000000001E-2</v>
      </c>
    </row>
    <row r="4854" spans="5:7" x14ac:dyDescent="0.25">
      <c r="E4854" s="16">
        <v>48.52</v>
      </c>
      <c r="F4854" s="15">
        <f t="shared" si="198"/>
        <v>13.131067999999999</v>
      </c>
      <c r="G4854" s="17">
        <f t="shared" si="199"/>
        <v>2.2968039999999999E-2</v>
      </c>
    </row>
    <row r="4855" spans="5:7" x14ac:dyDescent="0.25">
      <c r="E4855" s="16">
        <v>48.53</v>
      </c>
      <c r="F4855" s="15">
        <f t="shared" si="198"/>
        <v>13.133526999999999</v>
      </c>
      <c r="G4855" s="17">
        <f t="shared" si="199"/>
        <v>2.296231E-2</v>
      </c>
    </row>
    <row r="4856" spans="5:7" x14ac:dyDescent="0.25">
      <c r="E4856" s="16">
        <v>48.54</v>
      </c>
      <c r="F4856" s="15">
        <f t="shared" si="198"/>
        <v>13.135985999999999</v>
      </c>
      <c r="G4856" s="17">
        <f t="shared" si="199"/>
        <v>2.2956580000000001E-2</v>
      </c>
    </row>
    <row r="4857" spans="5:7" x14ac:dyDescent="0.25">
      <c r="E4857" s="16">
        <v>48.55</v>
      </c>
      <c r="F4857" s="15">
        <f t="shared" si="198"/>
        <v>13.138444999999999</v>
      </c>
      <c r="G4857" s="17">
        <f t="shared" si="199"/>
        <v>2.2950850000000002E-2</v>
      </c>
    </row>
    <row r="4858" spans="5:7" x14ac:dyDescent="0.25">
      <c r="E4858" s="16">
        <v>48.56</v>
      </c>
      <c r="F4858" s="15">
        <f t="shared" si="198"/>
        <v>13.140903999999999</v>
      </c>
      <c r="G4858" s="17">
        <f t="shared" si="199"/>
        <v>2.2945119999999999E-2</v>
      </c>
    </row>
    <row r="4859" spans="5:7" x14ac:dyDescent="0.25">
      <c r="E4859" s="16">
        <v>48.57</v>
      </c>
      <c r="F4859" s="15">
        <f t="shared" si="198"/>
        <v>13.143362999999999</v>
      </c>
      <c r="G4859" s="17">
        <f t="shared" si="199"/>
        <v>2.293939E-2</v>
      </c>
    </row>
    <row r="4860" spans="5:7" x14ac:dyDescent="0.25">
      <c r="E4860" s="16">
        <v>48.58</v>
      </c>
      <c r="F4860" s="15">
        <f t="shared" si="198"/>
        <v>13.145821999999999</v>
      </c>
      <c r="G4860" s="17">
        <f t="shared" si="199"/>
        <v>2.2933660000000002E-2</v>
      </c>
    </row>
    <row r="4861" spans="5:7" x14ac:dyDescent="0.25">
      <c r="E4861" s="16">
        <v>48.59</v>
      </c>
      <c r="F4861" s="15">
        <f t="shared" si="198"/>
        <v>13.148281000000001</v>
      </c>
      <c r="G4861" s="17">
        <f t="shared" si="199"/>
        <v>2.2927929999999999E-2</v>
      </c>
    </row>
    <row r="4862" spans="5:7" x14ac:dyDescent="0.25">
      <c r="E4862" s="16">
        <v>48.6</v>
      </c>
      <c r="F4862" s="15">
        <f t="shared" si="198"/>
        <v>13.150739999999999</v>
      </c>
      <c r="G4862" s="17">
        <f t="shared" si="199"/>
        <v>2.29222E-2</v>
      </c>
    </row>
    <row r="4863" spans="5:7" x14ac:dyDescent="0.25">
      <c r="E4863" s="16">
        <v>48.61</v>
      </c>
      <c r="F4863" s="15">
        <f t="shared" si="198"/>
        <v>13.153198999999999</v>
      </c>
      <c r="G4863" s="17">
        <f t="shared" si="199"/>
        <v>2.2916470000000001E-2</v>
      </c>
    </row>
    <row r="4864" spans="5:7" x14ac:dyDescent="0.25">
      <c r="E4864" s="16">
        <v>48.62</v>
      </c>
      <c r="F4864" s="15">
        <f t="shared" si="198"/>
        <v>13.155657999999999</v>
      </c>
      <c r="G4864" s="17">
        <f t="shared" si="199"/>
        <v>2.2910740000000002E-2</v>
      </c>
    </row>
    <row r="4865" spans="5:7" x14ac:dyDescent="0.25">
      <c r="E4865" s="16">
        <v>48.63</v>
      </c>
      <c r="F4865" s="15">
        <f t="shared" si="198"/>
        <v>13.158117000000001</v>
      </c>
      <c r="G4865" s="17">
        <f t="shared" si="199"/>
        <v>2.290501E-2</v>
      </c>
    </row>
    <row r="4866" spans="5:7" x14ac:dyDescent="0.25">
      <c r="E4866" s="16">
        <v>48.64</v>
      </c>
      <c r="F4866" s="15">
        <f t="shared" si="198"/>
        <v>13.160575999999999</v>
      </c>
      <c r="G4866" s="17">
        <f t="shared" si="199"/>
        <v>2.2899280000000001E-2</v>
      </c>
    </row>
    <row r="4867" spans="5:7" x14ac:dyDescent="0.25">
      <c r="E4867" s="16">
        <v>48.65</v>
      </c>
      <c r="F4867" s="15">
        <f t="shared" si="198"/>
        <v>13.163034999999999</v>
      </c>
      <c r="G4867" s="17">
        <f t="shared" si="199"/>
        <v>2.2893550000000002E-2</v>
      </c>
    </row>
    <row r="4868" spans="5:7" x14ac:dyDescent="0.25">
      <c r="E4868" s="16">
        <v>48.66</v>
      </c>
      <c r="F4868" s="15">
        <f t="shared" si="198"/>
        <v>13.165493999999999</v>
      </c>
      <c r="G4868" s="17">
        <f t="shared" si="199"/>
        <v>2.2887820000000003E-2</v>
      </c>
    </row>
    <row r="4869" spans="5:7" x14ac:dyDescent="0.25">
      <c r="E4869" s="16">
        <v>48.67</v>
      </c>
      <c r="F4869" s="15">
        <f t="shared" si="198"/>
        <v>13.167953000000001</v>
      </c>
      <c r="G4869" s="17">
        <f t="shared" si="199"/>
        <v>2.2882090000000001E-2</v>
      </c>
    </row>
    <row r="4870" spans="5:7" x14ac:dyDescent="0.25">
      <c r="E4870" s="16">
        <v>48.68</v>
      </c>
      <c r="F4870" s="15">
        <f t="shared" si="198"/>
        <v>13.170411999999999</v>
      </c>
      <c r="G4870" s="17">
        <f t="shared" si="199"/>
        <v>2.2876360000000002E-2</v>
      </c>
    </row>
    <row r="4871" spans="5:7" x14ac:dyDescent="0.25">
      <c r="E4871" s="16">
        <v>48.69</v>
      </c>
      <c r="F4871" s="15">
        <f t="shared" si="198"/>
        <v>13.172870999999999</v>
      </c>
      <c r="G4871" s="17">
        <f t="shared" si="199"/>
        <v>2.2870630000000003E-2</v>
      </c>
    </row>
    <row r="4872" spans="5:7" x14ac:dyDescent="0.25">
      <c r="E4872" s="16">
        <v>48.7</v>
      </c>
      <c r="F4872" s="15">
        <f t="shared" si="198"/>
        <v>13.175330000000001</v>
      </c>
      <c r="G4872" s="17">
        <f t="shared" si="199"/>
        <v>2.2864900000000001E-2</v>
      </c>
    </row>
    <row r="4873" spans="5:7" x14ac:dyDescent="0.25">
      <c r="E4873" s="16">
        <v>48.71</v>
      </c>
      <c r="F4873" s="15">
        <f t="shared" si="198"/>
        <v>13.177788999999999</v>
      </c>
      <c r="G4873" s="17">
        <f t="shared" si="199"/>
        <v>2.2859169999999998E-2</v>
      </c>
    </row>
    <row r="4874" spans="5:7" x14ac:dyDescent="0.25">
      <c r="E4874" s="16">
        <v>48.72</v>
      </c>
      <c r="F4874" s="15">
        <f t="shared" si="198"/>
        <v>13.180247999999999</v>
      </c>
      <c r="G4874" s="17">
        <f t="shared" si="199"/>
        <v>2.2853440000000003E-2</v>
      </c>
    </row>
    <row r="4875" spans="5:7" x14ac:dyDescent="0.25">
      <c r="E4875" s="16">
        <v>48.73</v>
      </c>
      <c r="F4875" s="15">
        <f t="shared" si="198"/>
        <v>13.182706999999999</v>
      </c>
      <c r="G4875" s="17">
        <f t="shared" si="199"/>
        <v>2.2847710000000004E-2</v>
      </c>
    </row>
    <row r="4876" spans="5:7" x14ac:dyDescent="0.25">
      <c r="E4876" s="16">
        <v>48.74</v>
      </c>
      <c r="F4876" s="15">
        <f t="shared" si="198"/>
        <v>13.185165999999999</v>
      </c>
      <c r="G4876" s="17">
        <f t="shared" si="199"/>
        <v>2.2841979999999998E-2</v>
      </c>
    </row>
    <row r="4877" spans="5:7" x14ac:dyDescent="0.25">
      <c r="E4877" s="16">
        <v>48.75</v>
      </c>
      <c r="F4877" s="15">
        <f t="shared" si="198"/>
        <v>13.187624999999999</v>
      </c>
      <c r="G4877" s="17">
        <f t="shared" si="199"/>
        <v>2.2836250000000002E-2</v>
      </c>
    </row>
    <row r="4878" spans="5:7" x14ac:dyDescent="0.25">
      <c r="E4878" s="16">
        <v>48.76</v>
      </c>
      <c r="F4878" s="15">
        <f t="shared" si="198"/>
        <v>13.190083999999999</v>
      </c>
      <c r="G4878" s="17">
        <f t="shared" si="199"/>
        <v>2.283052E-2</v>
      </c>
    </row>
    <row r="4879" spans="5:7" x14ac:dyDescent="0.25">
      <c r="E4879" s="16">
        <v>48.77</v>
      </c>
      <c r="F4879" s="15">
        <f t="shared" si="198"/>
        <v>13.192543000000001</v>
      </c>
      <c r="G4879" s="17">
        <f t="shared" si="199"/>
        <v>2.2824789999999998E-2</v>
      </c>
    </row>
    <row r="4880" spans="5:7" x14ac:dyDescent="0.25">
      <c r="E4880" s="16">
        <v>48.78</v>
      </c>
      <c r="F4880" s="15">
        <f t="shared" si="198"/>
        <v>13.195001999999999</v>
      </c>
      <c r="G4880" s="17">
        <f t="shared" si="199"/>
        <v>2.2819060000000002E-2</v>
      </c>
    </row>
    <row r="4881" spans="5:7" x14ac:dyDescent="0.25">
      <c r="E4881" s="16">
        <v>48.79</v>
      </c>
      <c r="F4881" s="15">
        <f t="shared" si="198"/>
        <v>13.197460999999999</v>
      </c>
      <c r="G4881" s="17">
        <f t="shared" si="199"/>
        <v>2.281333E-2</v>
      </c>
    </row>
    <row r="4882" spans="5:7" x14ac:dyDescent="0.25">
      <c r="E4882" s="16">
        <v>48.8</v>
      </c>
      <c r="F4882" s="15">
        <f t="shared" si="198"/>
        <v>13.199919999999999</v>
      </c>
      <c r="G4882" s="17">
        <f t="shared" si="199"/>
        <v>2.2807600000000004E-2</v>
      </c>
    </row>
    <row r="4883" spans="5:7" x14ac:dyDescent="0.25">
      <c r="E4883" s="16">
        <v>48.81</v>
      </c>
      <c r="F4883" s="15">
        <f t="shared" si="198"/>
        <v>13.202379000000001</v>
      </c>
      <c r="G4883" s="17">
        <f t="shared" si="199"/>
        <v>2.2801869999999998E-2</v>
      </c>
    </row>
    <row r="4884" spans="5:7" x14ac:dyDescent="0.25">
      <c r="E4884" s="16">
        <v>48.82</v>
      </c>
      <c r="F4884" s="15">
        <f t="shared" si="198"/>
        <v>13.204837999999999</v>
      </c>
      <c r="G4884" s="17">
        <f t="shared" si="199"/>
        <v>2.2796139999999999E-2</v>
      </c>
    </row>
    <row r="4885" spans="5:7" x14ac:dyDescent="0.25">
      <c r="E4885" s="16">
        <v>48.83</v>
      </c>
      <c r="F4885" s="15">
        <f t="shared" si="198"/>
        <v>13.207296999999999</v>
      </c>
      <c r="G4885" s="17">
        <f t="shared" si="199"/>
        <v>2.2790410000000004E-2</v>
      </c>
    </row>
    <row r="4886" spans="5:7" x14ac:dyDescent="0.25">
      <c r="E4886" s="16">
        <v>48.84</v>
      </c>
      <c r="F4886" s="15">
        <f t="shared" si="198"/>
        <v>13.209756</v>
      </c>
      <c r="G4886" s="17">
        <f t="shared" si="199"/>
        <v>2.2784679999999998E-2</v>
      </c>
    </row>
    <row r="4887" spans="5:7" x14ac:dyDescent="0.25">
      <c r="E4887" s="16">
        <v>48.85</v>
      </c>
      <c r="F4887" s="15">
        <f t="shared" si="198"/>
        <v>13.212215</v>
      </c>
      <c r="G4887" s="17">
        <f t="shared" si="199"/>
        <v>2.2778949999999999E-2</v>
      </c>
    </row>
    <row r="4888" spans="5:7" x14ac:dyDescent="0.25">
      <c r="E4888" s="16">
        <v>48.86</v>
      </c>
      <c r="F4888" s="15">
        <f t="shared" si="198"/>
        <v>13.214673999999999</v>
      </c>
      <c r="G4888" s="17">
        <f t="shared" si="199"/>
        <v>2.277322E-2</v>
      </c>
    </row>
    <row r="4889" spans="5:7" x14ac:dyDescent="0.25">
      <c r="E4889" s="16">
        <v>48.87</v>
      </c>
      <c r="F4889" s="15">
        <f t="shared" si="198"/>
        <v>13.217132999999999</v>
      </c>
      <c r="G4889" s="17">
        <f t="shared" si="199"/>
        <v>2.2767490000000001E-2</v>
      </c>
    </row>
    <row r="4890" spans="5:7" x14ac:dyDescent="0.25">
      <c r="E4890" s="16">
        <v>48.88</v>
      </c>
      <c r="F4890" s="15">
        <f t="shared" si="198"/>
        <v>13.219592</v>
      </c>
      <c r="G4890" s="17">
        <f t="shared" si="199"/>
        <v>2.2761759999999999E-2</v>
      </c>
    </row>
    <row r="4891" spans="5:7" x14ac:dyDescent="0.25">
      <c r="E4891" s="16">
        <v>48.89</v>
      </c>
      <c r="F4891" s="15">
        <f t="shared" si="198"/>
        <v>13.222050999999999</v>
      </c>
      <c r="G4891" s="17">
        <f t="shared" si="199"/>
        <v>2.275603E-2</v>
      </c>
    </row>
    <row r="4892" spans="5:7" x14ac:dyDescent="0.25">
      <c r="E4892" s="16">
        <v>48.9</v>
      </c>
      <c r="F4892" s="15">
        <f t="shared" si="198"/>
        <v>13.224509999999999</v>
      </c>
      <c r="G4892" s="17">
        <f t="shared" si="199"/>
        <v>2.2750300000000001E-2</v>
      </c>
    </row>
    <row r="4893" spans="5:7" x14ac:dyDescent="0.25">
      <c r="E4893" s="16">
        <v>48.91</v>
      </c>
      <c r="F4893" s="15">
        <f t="shared" si="198"/>
        <v>13.226968999999999</v>
      </c>
      <c r="G4893" s="17">
        <f t="shared" si="199"/>
        <v>2.2744570000000002E-2</v>
      </c>
    </row>
    <row r="4894" spans="5:7" x14ac:dyDescent="0.25">
      <c r="E4894" s="16">
        <v>48.92</v>
      </c>
      <c r="F4894" s="15">
        <f t="shared" si="198"/>
        <v>13.229427999999999</v>
      </c>
      <c r="G4894" s="17">
        <f t="shared" si="199"/>
        <v>2.273884E-2</v>
      </c>
    </row>
    <row r="4895" spans="5:7" x14ac:dyDescent="0.25">
      <c r="E4895" s="16">
        <v>48.93</v>
      </c>
      <c r="F4895" s="15">
        <f t="shared" si="198"/>
        <v>13.231887</v>
      </c>
      <c r="G4895" s="17">
        <f t="shared" si="199"/>
        <v>2.2733110000000001E-2</v>
      </c>
    </row>
    <row r="4896" spans="5:7" x14ac:dyDescent="0.25">
      <c r="E4896" s="16">
        <v>48.94</v>
      </c>
      <c r="F4896" s="15">
        <f t="shared" si="198"/>
        <v>13.234345999999999</v>
      </c>
      <c r="G4896" s="17">
        <f t="shared" si="199"/>
        <v>2.2727380000000002E-2</v>
      </c>
    </row>
    <row r="4897" spans="5:7" x14ac:dyDescent="0.25">
      <c r="E4897" s="16">
        <v>48.95</v>
      </c>
      <c r="F4897" s="15">
        <f t="shared" si="198"/>
        <v>13.236805</v>
      </c>
      <c r="G4897" s="17">
        <f t="shared" si="199"/>
        <v>2.2721649999999999E-2</v>
      </c>
    </row>
    <row r="4898" spans="5:7" x14ac:dyDescent="0.25">
      <c r="E4898" s="16">
        <v>48.96</v>
      </c>
      <c r="F4898" s="15">
        <f t="shared" si="198"/>
        <v>13.239263999999999</v>
      </c>
      <c r="G4898" s="17">
        <f t="shared" si="199"/>
        <v>2.2715920000000001E-2</v>
      </c>
    </row>
    <row r="4899" spans="5:7" x14ac:dyDescent="0.25">
      <c r="E4899" s="16">
        <v>48.97</v>
      </c>
      <c r="F4899" s="15">
        <f t="shared" ref="F4899:F4962" si="200">B$40+(B$41-B$40)*(($E4899-$A$40)/($A$41-$A$40))</f>
        <v>13.241722999999999</v>
      </c>
      <c r="G4899" s="17">
        <f t="shared" ref="G4899:G4962" si="201">C$40+(C$41-C$40)*(($E4899-$A$40)/($A$41-$A$40))</f>
        <v>2.2710190000000002E-2</v>
      </c>
    </row>
    <row r="4900" spans="5:7" x14ac:dyDescent="0.25">
      <c r="E4900" s="16">
        <v>48.98</v>
      </c>
      <c r="F4900" s="15">
        <f t="shared" si="200"/>
        <v>13.244181999999999</v>
      </c>
      <c r="G4900" s="17">
        <f t="shared" si="201"/>
        <v>2.2704460000000003E-2</v>
      </c>
    </row>
    <row r="4901" spans="5:7" x14ac:dyDescent="0.25">
      <c r="E4901" s="16">
        <v>48.99</v>
      </c>
      <c r="F4901" s="15">
        <f t="shared" si="200"/>
        <v>13.246641</v>
      </c>
      <c r="G4901" s="17">
        <f t="shared" si="201"/>
        <v>2.269873E-2</v>
      </c>
    </row>
    <row r="4902" spans="5:7" x14ac:dyDescent="0.25">
      <c r="E4902" s="16">
        <v>49</v>
      </c>
      <c r="F4902" s="15">
        <f t="shared" si="200"/>
        <v>13.249099999999999</v>
      </c>
      <c r="G4902" s="17">
        <f t="shared" si="201"/>
        <v>2.2693000000000001E-2</v>
      </c>
    </row>
    <row r="4903" spans="5:7" x14ac:dyDescent="0.25">
      <c r="E4903" s="16">
        <v>49.01</v>
      </c>
      <c r="F4903" s="15">
        <f t="shared" si="200"/>
        <v>13.251558999999999</v>
      </c>
      <c r="G4903" s="17">
        <f t="shared" si="201"/>
        <v>2.2687270000000002E-2</v>
      </c>
    </row>
    <row r="4904" spans="5:7" x14ac:dyDescent="0.25">
      <c r="E4904" s="16">
        <v>49.02</v>
      </c>
      <c r="F4904" s="15">
        <f t="shared" si="200"/>
        <v>13.254018</v>
      </c>
      <c r="G4904" s="17">
        <f t="shared" si="201"/>
        <v>2.268154E-2</v>
      </c>
    </row>
    <row r="4905" spans="5:7" x14ac:dyDescent="0.25">
      <c r="E4905" s="16">
        <v>49.03</v>
      </c>
      <c r="F4905" s="15">
        <f t="shared" si="200"/>
        <v>13.256477</v>
      </c>
      <c r="G4905" s="17">
        <f t="shared" si="201"/>
        <v>2.2675810000000001E-2</v>
      </c>
    </row>
    <row r="4906" spans="5:7" x14ac:dyDescent="0.25">
      <c r="E4906" s="16">
        <v>49.04</v>
      </c>
      <c r="F4906" s="15">
        <f t="shared" si="200"/>
        <v>13.258935999999999</v>
      </c>
      <c r="G4906" s="17">
        <f t="shared" si="201"/>
        <v>2.2670080000000002E-2</v>
      </c>
    </row>
    <row r="4907" spans="5:7" x14ac:dyDescent="0.25">
      <c r="E4907" s="16">
        <v>49.05</v>
      </c>
      <c r="F4907" s="15">
        <f t="shared" si="200"/>
        <v>13.261394999999998</v>
      </c>
      <c r="G4907" s="17">
        <f t="shared" si="201"/>
        <v>2.2664350000000003E-2</v>
      </c>
    </row>
    <row r="4908" spans="5:7" x14ac:dyDescent="0.25">
      <c r="E4908" s="16">
        <v>49.06</v>
      </c>
      <c r="F4908" s="15">
        <f t="shared" si="200"/>
        <v>13.263854</v>
      </c>
      <c r="G4908" s="17">
        <f t="shared" si="201"/>
        <v>2.2658619999999997E-2</v>
      </c>
    </row>
    <row r="4909" spans="5:7" x14ac:dyDescent="0.25">
      <c r="E4909" s="16">
        <v>49.07</v>
      </c>
      <c r="F4909" s="15">
        <f t="shared" si="200"/>
        <v>13.266313</v>
      </c>
      <c r="G4909" s="17">
        <f t="shared" si="201"/>
        <v>2.2652890000000002E-2</v>
      </c>
    </row>
    <row r="4910" spans="5:7" x14ac:dyDescent="0.25">
      <c r="E4910" s="16">
        <v>49.08</v>
      </c>
      <c r="F4910" s="15">
        <f t="shared" si="200"/>
        <v>13.268771999999998</v>
      </c>
      <c r="G4910" s="17">
        <f t="shared" si="201"/>
        <v>2.2647160000000003E-2</v>
      </c>
    </row>
    <row r="4911" spans="5:7" x14ac:dyDescent="0.25">
      <c r="E4911" s="16">
        <v>49.09</v>
      </c>
      <c r="F4911" s="15">
        <f t="shared" si="200"/>
        <v>13.271231</v>
      </c>
      <c r="G4911" s="17">
        <f t="shared" si="201"/>
        <v>2.2641429999999997E-2</v>
      </c>
    </row>
    <row r="4912" spans="5:7" x14ac:dyDescent="0.25">
      <c r="E4912" s="16">
        <v>49.1</v>
      </c>
      <c r="F4912" s="15">
        <f t="shared" si="200"/>
        <v>13.27369</v>
      </c>
      <c r="G4912" s="17">
        <f t="shared" si="201"/>
        <v>2.2635700000000002E-2</v>
      </c>
    </row>
    <row r="4913" spans="5:7" x14ac:dyDescent="0.25">
      <c r="E4913" s="16">
        <v>49.11</v>
      </c>
      <c r="F4913" s="15">
        <f t="shared" si="200"/>
        <v>13.276148999999998</v>
      </c>
      <c r="G4913" s="17">
        <f t="shared" si="201"/>
        <v>2.2629969999999999E-2</v>
      </c>
    </row>
    <row r="4914" spans="5:7" x14ac:dyDescent="0.25">
      <c r="E4914" s="16">
        <v>49.12</v>
      </c>
      <c r="F4914" s="15">
        <f t="shared" si="200"/>
        <v>13.278607999999998</v>
      </c>
      <c r="G4914" s="17">
        <f t="shared" si="201"/>
        <v>2.2624240000000004E-2</v>
      </c>
    </row>
    <row r="4915" spans="5:7" x14ac:dyDescent="0.25">
      <c r="E4915" s="16">
        <v>49.13</v>
      </c>
      <c r="F4915" s="15">
        <f t="shared" si="200"/>
        <v>13.281067</v>
      </c>
      <c r="G4915" s="17">
        <f t="shared" si="201"/>
        <v>2.2618509999999998E-2</v>
      </c>
    </row>
    <row r="4916" spans="5:7" x14ac:dyDescent="0.25">
      <c r="E4916" s="16">
        <v>49.14</v>
      </c>
      <c r="F4916" s="15">
        <f t="shared" si="200"/>
        <v>13.283525999999998</v>
      </c>
      <c r="G4916" s="17">
        <f t="shared" si="201"/>
        <v>2.2612779999999999E-2</v>
      </c>
    </row>
    <row r="4917" spans="5:7" x14ac:dyDescent="0.25">
      <c r="E4917" s="16">
        <v>49.15</v>
      </c>
      <c r="F4917" s="15">
        <f t="shared" si="200"/>
        <v>13.285984999999998</v>
      </c>
      <c r="G4917" s="17">
        <f t="shared" si="201"/>
        <v>2.2607050000000004E-2</v>
      </c>
    </row>
    <row r="4918" spans="5:7" x14ac:dyDescent="0.25">
      <c r="E4918" s="16">
        <v>49.16</v>
      </c>
      <c r="F4918" s="15">
        <f t="shared" si="200"/>
        <v>13.288443999999998</v>
      </c>
      <c r="G4918" s="17">
        <f t="shared" si="201"/>
        <v>2.2601320000000001E-2</v>
      </c>
    </row>
    <row r="4919" spans="5:7" x14ac:dyDescent="0.25">
      <c r="E4919" s="16">
        <v>49.17</v>
      </c>
      <c r="F4919" s="15">
        <f t="shared" si="200"/>
        <v>13.290903</v>
      </c>
      <c r="G4919" s="17">
        <f t="shared" si="201"/>
        <v>2.2595589999999999E-2</v>
      </c>
    </row>
    <row r="4920" spans="5:7" x14ac:dyDescent="0.25">
      <c r="E4920" s="16">
        <v>49.18</v>
      </c>
      <c r="F4920" s="15">
        <f t="shared" si="200"/>
        <v>13.293361999999998</v>
      </c>
      <c r="G4920" s="17">
        <f t="shared" si="201"/>
        <v>2.2589860000000003E-2</v>
      </c>
    </row>
    <row r="4921" spans="5:7" x14ac:dyDescent="0.25">
      <c r="E4921" s="16">
        <v>49.19</v>
      </c>
      <c r="F4921" s="15">
        <f t="shared" si="200"/>
        <v>13.295820999999998</v>
      </c>
      <c r="G4921" s="17">
        <f t="shared" si="201"/>
        <v>2.2584130000000001E-2</v>
      </c>
    </row>
    <row r="4922" spans="5:7" x14ac:dyDescent="0.25">
      <c r="E4922" s="16">
        <v>49.2</v>
      </c>
      <c r="F4922" s="15">
        <f t="shared" si="200"/>
        <v>13.29828</v>
      </c>
      <c r="G4922" s="17">
        <f t="shared" si="201"/>
        <v>2.2578399999999998E-2</v>
      </c>
    </row>
    <row r="4923" spans="5:7" x14ac:dyDescent="0.25">
      <c r="E4923" s="16">
        <v>49.21</v>
      </c>
      <c r="F4923" s="15">
        <f t="shared" si="200"/>
        <v>13.300739</v>
      </c>
      <c r="G4923" s="17">
        <f t="shared" si="201"/>
        <v>2.257267E-2</v>
      </c>
    </row>
    <row r="4924" spans="5:7" x14ac:dyDescent="0.25">
      <c r="E4924" s="16">
        <v>49.22</v>
      </c>
      <c r="F4924" s="15">
        <f t="shared" si="200"/>
        <v>13.303197999999998</v>
      </c>
      <c r="G4924" s="17">
        <f t="shared" si="201"/>
        <v>2.2566940000000001E-2</v>
      </c>
    </row>
    <row r="4925" spans="5:7" x14ac:dyDescent="0.25">
      <c r="E4925" s="16">
        <v>49.23</v>
      </c>
      <c r="F4925" s="15">
        <f t="shared" si="200"/>
        <v>13.305656999999998</v>
      </c>
      <c r="G4925" s="17">
        <f t="shared" si="201"/>
        <v>2.2561210000000002E-2</v>
      </c>
    </row>
    <row r="4926" spans="5:7" x14ac:dyDescent="0.25">
      <c r="E4926" s="16">
        <v>49.24</v>
      </c>
      <c r="F4926" s="15">
        <f t="shared" si="200"/>
        <v>13.308116</v>
      </c>
      <c r="G4926" s="17">
        <f t="shared" si="201"/>
        <v>2.2555479999999999E-2</v>
      </c>
    </row>
    <row r="4927" spans="5:7" x14ac:dyDescent="0.25">
      <c r="E4927" s="16">
        <v>49.25</v>
      </c>
      <c r="F4927" s="15">
        <f t="shared" si="200"/>
        <v>13.310575</v>
      </c>
      <c r="G4927" s="17">
        <f t="shared" si="201"/>
        <v>2.254975E-2</v>
      </c>
    </row>
    <row r="4928" spans="5:7" x14ac:dyDescent="0.25">
      <c r="E4928" s="16">
        <v>49.26</v>
      </c>
      <c r="F4928" s="15">
        <f t="shared" si="200"/>
        <v>13.313033999999998</v>
      </c>
      <c r="G4928" s="17">
        <f t="shared" si="201"/>
        <v>2.2544020000000001E-2</v>
      </c>
    </row>
    <row r="4929" spans="5:7" x14ac:dyDescent="0.25">
      <c r="E4929" s="16">
        <v>49.27</v>
      </c>
      <c r="F4929" s="15">
        <f t="shared" si="200"/>
        <v>13.315493</v>
      </c>
      <c r="G4929" s="17">
        <f t="shared" si="201"/>
        <v>2.2538289999999999E-2</v>
      </c>
    </row>
    <row r="4930" spans="5:7" x14ac:dyDescent="0.25">
      <c r="E4930" s="16">
        <v>49.28</v>
      </c>
      <c r="F4930" s="15">
        <f t="shared" si="200"/>
        <v>13.317952</v>
      </c>
      <c r="G4930" s="17">
        <f t="shared" si="201"/>
        <v>2.253256E-2</v>
      </c>
    </row>
    <row r="4931" spans="5:7" x14ac:dyDescent="0.25">
      <c r="E4931" s="16">
        <v>49.29</v>
      </c>
      <c r="F4931" s="15">
        <f t="shared" si="200"/>
        <v>13.320411</v>
      </c>
      <c r="G4931" s="17">
        <f t="shared" si="201"/>
        <v>2.2526830000000001E-2</v>
      </c>
    </row>
    <row r="4932" spans="5:7" x14ac:dyDescent="0.25">
      <c r="E4932" s="16">
        <v>49.3</v>
      </c>
      <c r="F4932" s="15">
        <f t="shared" si="200"/>
        <v>13.322869999999998</v>
      </c>
      <c r="G4932" s="17">
        <f t="shared" si="201"/>
        <v>2.2521100000000002E-2</v>
      </c>
    </row>
    <row r="4933" spans="5:7" x14ac:dyDescent="0.25">
      <c r="E4933" s="16">
        <v>49.31</v>
      </c>
      <c r="F4933" s="15">
        <f t="shared" si="200"/>
        <v>13.325329</v>
      </c>
      <c r="G4933" s="17">
        <f t="shared" si="201"/>
        <v>2.251537E-2</v>
      </c>
    </row>
    <row r="4934" spans="5:7" x14ac:dyDescent="0.25">
      <c r="E4934" s="16">
        <v>49.32</v>
      </c>
      <c r="F4934" s="15">
        <f t="shared" si="200"/>
        <v>13.327788</v>
      </c>
      <c r="G4934" s="17">
        <f t="shared" si="201"/>
        <v>2.2509640000000001E-2</v>
      </c>
    </row>
    <row r="4935" spans="5:7" x14ac:dyDescent="0.25">
      <c r="E4935" s="16">
        <v>49.33</v>
      </c>
      <c r="F4935" s="15">
        <f t="shared" si="200"/>
        <v>13.330246999999998</v>
      </c>
      <c r="G4935" s="17">
        <f t="shared" si="201"/>
        <v>2.2503910000000002E-2</v>
      </c>
    </row>
    <row r="4936" spans="5:7" x14ac:dyDescent="0.25">
      <c r="E4936" s="16">
        <v>49.34</v>
      </c>
      <c r="F4936" s="15">
        <f t="shared" si="200"/>
        <v>13.332706</v>
      </c>
      <c r="G4936" s="17">
        <f t="shared" si="201"/>
        <v>2.249818E-2</v>
      </c>
    </row>
    <row r="4937" spans="5:7" x14ac:dyDescent="0.25">
      <c r="E4937" s="16">
        <v>49.35</v>
      </c>
      <c r="F4937" s="15">
        <f t="shared" si="200"/>
        <v>13.335165</v>
      </c>
      <c r="G4937" s="17">
        <f t="shared" si="201"/>
        <v>2.2492450000000001E-2</v>
      </c>
    </row>
    <row r="4938" spans="5:7" x14ac:dyDescent="0.25">
      <c r="E4938" s="16">
        <v>49.36</v>
      </c>
      <c r="F4938" s="15">
        <f t="shared" si="200"/>
        <v>13.337623999999998</v>
      </c>
      <c r="G4938" s="17">
        <f t="shared" si="201"/>
        <v>2.2486720000000002E-2</v>
      </c>
    </row>
    <row r="4939" spans="5:7" x14ac:dyDescent="0.25">
      <c r="E4939" s="16">
        <v>49.37</v>
      </c>
      <c r="F4939" s="15">
        <f t="shared" si="200"/>
        <v>13.340082999999998</v>
      </c>
      <c r="G4939" s="17">
        <f t="shared" si="201"/>
        <v>2.2480990000000003E-2</v>
      </c>
    </row>
    <row r="4940" spans="5:7" x14ac:dyDescent="0.25">
      <c r="E4940" s="16">
        <v>49.38</v>
      </c>
      <c r="F4940" s="15">
        <f t="shared" si="200"/>
        <v>13.342542</v>
      </c>
      <c r="G4940" s="17">
        <f t="shared" si="201"/>
        <v>2.247526E-2</v>
      </c>
    </row>
    <row r="4941" spans="5:7" x14ac:dyDescent="0.25">
      <c r="E4941" s="16">
        <v>49.39</v>
      </c>
      <c r="F4941" s="15">
        <f t="shared" si="200"/>
        <v>13.345001</v>
      </c>
      <c r="G4941" s="17">
        <f t="shared" si="201"/>
        <v>2.2469530000000001E-2</v>
      </c>
    </row>
    <row r="4942" spans="5:7" x14ac:dyDescent="0.25">
      <c r="E4942" s="16">
        <v>49.4</v>
      </c>
      <c r="F4942" s="15">
        <f t="shared" si="200"/>
        <v>13.347459999999998</v>
      </c>
      <c r="G4942" s="17">
        <f t="shared" si="201"/>
        <v>2.2463800000000003E-2</v>
      </c>
    </row>
    <row r="4943" spans="5:7" x14ac:dyDescent="0.25">
      <c r="E4943" s="16">
        <v>49.41</v>
      </c>
      <c r="F4943" s="15">
        <f t="shared" si="200"/>
        <v>13.349918999999998</v>
      </c>
      <c r="G4943" s="17">
        <f t="shared" si="201"/>
        <v>2.2458070000000004E-2</v>
      </c>
    </row>
    <row r="4944" spans="5:7" x14ac:dyDescent="0.25">
      <c r="E4944" s="16">
        <v>49.42</v>
      </c>
      <c r="F4944" s="15">
        <f t="shared" si="200"/>
        <v>13.352378</v>
      </c>
      <c r="G4944" s="17">
        <f t="shared" si="201"/>
        <v>2.2452340000000001E-2</v>
      </c>
    </row>
    <row r="4945" spans="5:7" x14ac:dyDescent="0.25">
      <c r="E4945" s="16">
        <v>49.43</v>
      </c>
      <c r="F4945" s="15">
        <f t="shared" si="200"/>
        <v>13.354837</v>
      </c>
      <c r="G4945" s="17">
        <f t="shared" si="201"/>
        <v>2.2446610000000002E-2</v>
      </c>
    </row>
    <row r="4946" spans="5:7" x14ac:dyDescent="0.25">
      <c r="E4946" s="16">
        <v>49.44</v>
      </c>
      <c r="F4946" s="15">
        <f t="shared" si="200"/>
        <v>13.357295999999998</v>
      </c>
      <c r="G4946" s="17">
        <f t="shared" si="201"/>
        <v>2.2440880000000003E-2</v>
      </c>
    </row>
    <row r="4947" spans="5:7" x14ac:dyDescent="0.25">
      <c r="E4947" s="16">
        <v>49.45</v>
      </c>
      <c r="F4947" s="15">
        <f t="shared" si="200"/>
        <v>13.359755</v>
      </c>
      <c r="G4947" s="17">
        <f t="shared" si="201"/>
        <v>2.2435150000000001E-2</v>
      </c>
    </row>
    <row r="4948" spans="5:7" x14ac:dyDescent="0.25">
      <c r="E4948" s="16">
        <v>49.46</v>
      </c>
      <c r="F4948" s="15">
        <f t="shared" si="200"/>
        <v>13.362214</v>
      </c>
      <c r="G4948" s="17">
        <f t="shared" si="201"/>
        <v>2.2429419999999999E-2</v>
      </c>
    </row>
    <row r="4949" spans="5:7" x14ac:dyDescent="0.25">
      <c r="E4949" s="16">
        <v>49.47</v>
      </c>
      <c r="F4949" s="15">
        <f t="shared" si="200"/>
        <v>13.364673</v>
      </c>
      <c r="G4949" s="17">
        <f t="shared" si="201"/>
        <v>2.2423690000000003E-2</v>
      </c>
    </row>
    <row r="4950" spans="5:7" x14ac:dyDescent="0.25">
      <c r="E4950" s="16">
        <v>49.48</v>
      </c>
      <c r="F4950" s="15">
        <f t="shared" si="200"/>
        <v>13.367131999999998</v>
      </c>
      <c r="G4950" s="17">
        <f t="shared" si="201"/>
        <v>2.2417960000000001E-2</v>
      </c>
    </row>
    <row r="4951" spans="5:7" x14ac:dyDescent="0.25">
      <c r="E4951" s="16">
        <v>49.49</v>
      </c>
      <c r="F4951" s="15">
        <f t="shared" si="200"/>
        <v>13.369591</v>
      </c>
      <c r="G4951" s="17">
        <f t="shared" si="201"/>
        <v>2.2412229999999998E-2</v>
      </c>
    </row>
    <row r="4952" spans="5:7" x14ac:dyDescent="0.25">
      <c r="E4952" s="16">
        <v>49.5</v>
      </c>
      <c r="F4952" s="15">
        <f t="shared" si="200"/>
        <v>13.37205</v>
      </c>
      <c r="G4952" s="17">
        <f t="shared" si="201"/>
        <v>2.2406500000000003E-2</v>
      </c>
    </row>
    <row r="4953" spans="5:7" x14ac:dyDescent="0.25">
      <c r="E4953" s="16">
        <v>49.51</v>
      </c>
      <c r="F4953" s="15">
        <f t="shared" si="200"/>
        <v>13.374509</v>
      </c>
      <c r="G4953" s="17">
        <f t="shared" si="201"/>
        <v>2.240077E-2</v>
      </c>
    </row>
    <row r="4954" spans="5:7" x14ac:dyDescent="0.25">
      <c r="E4954" s="16">
        <v>49.52</v>
      </c>
      <c r="F4954" s="15">
        <f t="shared" si="200"/>
        <v>13.376968</v>
      </c>
      <c r="G4954" s="17">
        <f t="shared" si="201"/>
        <v>2.2395039999999998E-2</v>
      </c>
    </row>
    <row r="4955" spans="5:7" x14ac:dyDescent="0.25">
      <c r="E4955" s="16">
        <v>49.53</v>
      </c>
      <c r="F4955" s="15">
        <f t="shared" si="200"/>
        <v>13.379427</v>
      </c>
      <c r="G4955" s="17">
        <f t="shared" si="201"/>
        <v>2.2389309999999999E-2</v>
      </c>
    </row>
    <row r="4956" spans="5:7" x14ac:dyDescent="0.25">
      <c r="E4956" s="16">
        <v>49.54</v>
      </c>
      <c r="F4956" s="15">
        <f t="shared" si="200"/>
        <v>13.381886</v>
      </c>
      <c r="G4956" s="17">
        <f t="shared" si="201"/>
        <v>2.238358E-2</v>
      </c>
    </row>
    <row r="4957" spans="5:7" x14ac:dyDescent="0.25">
      <c r="E4957" s="16">
        <v>49.55</v>
      </c>
      <c r="F4957" s="15">
        <f t="shared" si="200"/>
        <v>13.384344999999998</v>
      </c>
      <c r="G4957" s="17">
        <f t="shared" si="201"/>
        <v>2.2377850000000001E-2</v>
      </c>
    </row>
    <row r="4958" spans="5:7" x14ac:dyDescent="0.25">
      <c r="E4958" s="16">
        <v>49.56</v>
      </c>
      <c r="F4958" s="15">
        <f t="shared" si="200"/>
        <v>13.386804</v>
      </c>
      <c r="G4958" s="17">
        <f t="shared" si="201"/>
        <v>2.2372119999999999E-2</v>
      </c>
    </row>
    <row r="4959" spans="5:7" x14ac:dyDescent="0.25">
      <c r="E4959" s="16">
        <v>49.57</v>
      </c>
      <c r="F4959" s="15">
        <f t="shared" si="200"/>
        <v>13.389263</v>
      </c>
      <c r="G4959" s="17">
        <f t="shared" si="201"/>
        <v>2.236639E-2</v>
      </c>
    </row>
    <row r="4960" spans="5:7" x14ac:dyDescent="0.25">
      <c r="E4960" s="16">
        <v>49.58</v>
      </c>
      <c r="F4960" s="15">
        <f t="shared" si="200"/>
        <v>13.391721999999998</v>
      </c>
      <c r="G4960" s="17">
        <f t="shared" si="201"/>
        <v>2.2360660000000001E-2</v>
      </c>
    </row>
    <row r="4961" spans="5:7" x14ac:dyDescent="0.25">
      <c r="E4961" s="16">
        <v>49.59</v>
      </c>
      <c r="F4961" s="15">
        <f t="shared" si="200"/>
        <v>13.394181</v>
      </c>
      <c r="G4961" s="17">
        <f t="shared" si="201"/>
        <v>2.2354929999999999E-2</v>
      </c>
    </row>
    <row r="4962" spans="5:7" x14ac:dyDescent="0.25">
      <c r="E4962" s="16">
        <v>49.6</v>
      </c>
      <c r="F4962" s="15">
        <f t="shared" si="200"/>
        <v>13.39664</v>
      </c>
      <c r="G4962" s="17">
        <f t="shared" si="201"/>
        <v>2.23492E-2</v>
      </c>
    </row>
    <row r="4963" spans="5:7" x14ac:dyDescent="0.25">
      <c r="E4963" s="16">
        <v>49.61</v>
      </c>
      <c r="F4963" s="15">
        <f t="shared" ref="F4963:F5002" si="202">B$40+(B$41-B$40)*(($E4963-$A$40)/($A$41-$A$40))</f>
        <v>13.399099</v>
      </c>
      <c r="G4963" s="17">
        <f t="shared" ref="G4963:G5002" si="203">C$40+(C$41-C$40)*(($E4963-$A$40)/($A$41-$A$40))</f>
        <v>2.2343470000000001E-2</v>
      </c>
    </row>
    <row r="4964" spans="5:7" x14ac:dyDescent="0.25">
      <c r="E4964" s="16">
        <v>49.62</v>
      </c>
      <c r="F4964" s="15">
        <f t="shared" si="202"/>
        <v>13.401557999999998</v>
      </c>
      <c r="G4964" s="17">
        <f t="shared" si="203"/>
        <v>2.2337740000000002E-2</v>
      </c>
    </row>
    <row r="4965" spans="5:7" x14ac:dyDescent="0.25">
      <c r="E4965" s="16">
        <v>49.63</v>
      </c>
      <c r="F4965" s="15">
        <f t="shared" si="202"/>
        <v>13.404017</v>
      </c>
      <c r="G4965" s="17">
        <f t="shared" si="203"/>
        <v>2.2332009999999999E-2</v>
      </c>
    </row>
    <row r="4966" spans="5:7" x14ac:dyDescent="0.25">
      <c r="E4966" s="16">
        <v>49.64</v>
      </c>
      <c r="F4966" s="15">
        <f t="shared" si="202"/>
        <v>13.406476</v>
      </c>
      <c r="G4966" s="17">
        <f t="shared" si="203"/>
        <v>2.232628E-2</v>
      </c>
    </row>
    <row r="4967" spans="5:7" x14ac:dyDescent="0.25">
      <c r="E4967" s="16">
        <v>49.65</v>
      </c>
      <c r="F4967" s="15">
        <f t="shared" si="202"/>
        <v>13.408935</v>
      </c>
      <c r="G4967" s="17">
        <f t="shared" si="203"/>
        <v>2.2320550000000002E-2</v>
      </c>
    </row>
    <row r="4968" spans="5:7" x14ac:dyDescent="0.25">
      <c r="E4968" s="16">
        <v>49.66</v>
      </c>
      <c r="F4968" s="15">
        <f t="shared" si="202"/>
        <v>13.411393999999998</v>
      </c>
      <c r="G4968" s="17">
        <f t="shared" si="203"/>
        <v>2.2314820000000003E-2</v>
      </c>
    </row>
    <row r="4969" spans="5:7" x14ac:dyDescent="0.25">
      <c r="E4969" s="16">
        <v>49.67</v>
      </c>
      <c r="F4969" s="15">
        <f t="shared" si="202"/>
        <v>13.413853</v>
      </c>
      <c r="G4969" s="17">
        <f t="shared" si="203"/>
        <v>2.230909E-2</v>
      </c>
    </row>
    <row r="4970" spans="5:7" x14ac:dyDescent="0.25">
      <c r="E4970" s="16">
        <v>49.68</v>
      </c>
      <c r="F4970" s="15">
        <f t="shared" si="202"/>
        <v>13.416312</v>
      </c>
      <c r="G4970" s="17">
        <f t="shared" si="203"/>
        <v>2.2303360000000001E-2</v>
      </c>
    </row>
    <row r="4971" spans="5:7" x14ac:dyDescent="0.25">
      <c r="E4971" s="16">
        <v>49.69</v>
      </c>
      <c r="F4971" s="15">
        <f t="shared" si="202"/>
        <v>13.418771</v>
      </c>
      <c r="G4971" s="17">
        <f t="shared" si="203"/>
        <v>2.2297630000000002E-2</v>
      </c>
    </row>
    <row r="4972" spans="5:7" x14ac:dyDescent="0.25">
      <c r="E4972" s="16">
        <v>49.7</v>
      </c>
      <c r="F4972" s="15">
        <f t="shared" si="202"/>
        <v>13.42123</v>
      </c>
      <c r="G4972" s="17">
        <f t="shared" si="203"/>
        <v>2.22919E-2</v>
      </c>
    </row>
    <row r="4973" spans="5:7" x14ac:dyDescent="0.25">
      <c r="E4973" s="16">
        <v>49.71</v>
      </c>
      <c r="F4973" s="15">
        <f t="shared" si="202"/>
        <v>13.423689</v>
      </c>
      <c r="G4973" s="17">
        <f t="shared" si="203"/>
        <v>2.2286170000000001E-2</v>
      </c>
    </row>
    <row r="4974" spans="5:7" x14ac:dyDescent="0.25">
      <c r="E4974" s="16">
        <v>49.72</v>
      </c>
      <c r="F4974" s="15">
        <f t="shared" si="202"/>
        <v>13.426148</v>
      </c>
      <c r="G4974" s="17">
        <f t="shared" si="203"/>
        <v>2.2280440000000002E-2</v>
      </c>
    </row>
    <row r="4975" spans="5:7" x14ac:dyDescent="0.25">
      <c r="E4975" s="16">
        <v>49.73</v>
      </c>
      <c r="F4975" s="15">
        <f t="shared" si="202"/>
        <v>13.428606999999998</v>
      </c>
      <c r="G4975" s="17">
        <f t="shared" si="203"/>
        <v>2.2274710000000003E-2</v>
      </c>
    </row>
    <row r="4976" spans="5:7" x14ac:dyDescent="0.25">
      <c r="E4976" s="16">
        <v>49.74</v>
      </c>
      <c r="F4976" s="15">
        <f t="shared" si="202"/>
        <v>13.431066</v>
      </c>
      <c r="G4976" s="17">
        <f t="shared" si="203"/>
        <v>2.2268980000000001E-2</v>
      </c>
    </row>
    <row r="4977" spans="5:7" x14ac:dyDescent="0.25">
      <c r="E4977" s="16">
        <v>49.75</v>
      </c>
      <c r="F4977" s="15">
        <f t="shared" si="202"/>
        <v>13.433524999999999</v>
      </c>
      <c r="G4977" s="17">
        <f t="shared" si="203"/>
        <v>2.2263250000000002E-2</v>
      </c>
    </row>
    <row r="4978" spans="5:7" x14ac:dyDescent="0.25">
      <c r="E4978" s="16">
        <v>49.76</v>
      </c>
      <c r="F4978" s="15">
        <f t="shared" si="202"/>
        <v>13.435983999999998</v>
      </c>
      <c r="G4978" s="17">
        <f t="shared" si="203"/>
        <v>2.2257520000000003E-2</v>
      </c>
    </row>
    <row r="4979" spans="5:7" x14ac:dyDescent="0.25">
      <c r="E4979" s="16">
        <v>49.77</v>
      </c>
      <c r="F4979" s="15">
        <f t="shared" si="202"/>
        <v>13.438442999999999</v>
      </c>
      <c r="G4979" s="17">
        <f t="shared" si="203"/>
        <v>2.225179E-2</v>
      </c>
    </row>
    <row r="4980" spans="5:7" x14ac:dyDescent="0.25">
      <c r="E4980" s="16">
        <v>49.78</v>
      </c>
      <c r="F4980" s="15">
        <f t="shared" si="202"/>
        <v>13.440901999999999</v>
      </c>
      <c r="G4980" s="17">
        <f t="shared" si="203"/>
        <v>2.2246059999999998E-2</v>
      </c>
    </row>
    <row r="4981" spans="5:7" x14ac:dyDescent="0.25">
      <c r="E4981" s="16">
        <v>49.79</v>
      </c>
      <c r="F4981" s="15">
        <f t="shared" si="202"/>
        <v>13.443360999999999</v>
      </c>
      <c r="G4981" s="17">
        <f t="shared" si="203"/>
        <v>2.2240330000000003E-2</v>
      </c>
    </row>
    <row r="4982" spans="5:7" x14ac:dyDescent="0.25">
      <c r="E4982" s="16">
        <v>49.8</v>
      </c>
      <c r="F4982" s="15">
        <f t="shared" si="202"/>
        <v>13.445819999999998</v>
      </c>
      <c r="G4982" s="17">
        <f t="shared" si="203"/>
        <v>2.22346E-2</v>
      </c>
    </row>
    <row r="4983" spans="5:7" x14ac:dyDescent="0.25">
      <c r="E4983" s="16">
        <v>49.81</v>
      </c>
      <c r="F4983" s="15">
        <f t="shared" si="202"/>
        <v>13.448278999999999</v>
      </c>
      <c r="G4983" s="17">
        <f t="shared" si="203"/>
        <v>2.2228869999999998E-2</v>
      </c>
    </row>
    <row r="4984" spans="5:7" x14ac:dyDescent="0.25">
      <c r="E4984" s="16">
        <v>49.82</v>
      </c>
      <c r="F4984" s="15">
        <f t="shared" si="202"/>
        <v>13.450737999999999</v>
      </c>
      <c r="G4984" s="17">
        <f t="shared" si="203"/>
        <v>2.2223140000000002E-2</v>
      </c>
    </row>
    <row r="4985" spans="5:7" x14ac:dyDescent="0.25">
      <c r="E4985" s="16">
        <v>49.83</v>
      </c>
      <c r="F4985" s="15">
        <f t="shared" si="202"/>
        <v>13.453196999999999</v>
      </c>
      <c r="G4985" s="17">
        <f t="shared" si="203"/>
        <v>2.221741E-2</v>
      </c>
    </row>
    <row r="4986" spans="5:7" x14ac:dyDescent="0.25">
      <c r="E4986" s="16">
        <v>49.84</v>
      </c>
      <c r="F4986" s="15">
        <f t="shared" si="202"/>
        <v>13.455655999999999</v>
      </c>
      <c r="G4986" s="17">
        <f t="shared" si="203"/>
        <v>2.2211679999999998E-2</v>
      </c>
    </row>
    <row r="4987" spans="5:7" x14ac:dyDescent="0.25">
      <c r="E4987" s="16">
        <v>49.85</v>
      </c>
      <c r="F4987" s="15">
        <f t="shared" si="202"/>
        <v>13.458114999999999</v>
      </c>
      <c r="G4987" s="17">
        <f t="shared" si="203"/>
        <v>2.2205950000000002E-2</v>
      </c>
    </row>
    <row r="4988" spans="5:7" x14ac:dyDescent="0.25">
      <c r="E4988" s="16">
        <v>49.86</v>
      </c>
      <c r="F4988" s="15">
        <f t="shared" si="202"/>
        <v>13.460573999999999</v>
      </c>
      <c r="G4988" s="17">
        <f t="shared" si="203"/>
        <v>2.220022E-2</v>
      </c>
    </row>
    <row r="4989" spans="5:7" x14ac:dyDescent="0.25">
      <c r="E4989" s="16">
        <v>49.87</v>
      </c>
      <c r="F4989" s="15">
        <f t="shared" si="202"/>
        <v>13.463032999999999</v>
      </c>
      <c r="G4989" s="17">
        <f t="shared" si="203"/>
        <v>2.2194490000000004E-2</v>
      </c>
    </row>
    <row r="4990" spans="5:7" x14ac:dyDescent="0.25">
      <c r="E4990" s="16">
        <v>49.88</v>
      </c>
      <c r="F4990" s="15">
        <f t="shared" si="202"/>
        <v>13.465491999999999</v>
      </c>
      <c r="G4990" s="17">
        <f t="shared" si="203"/>
        <v>2.2188759999999998E-2</v>
      </c>
    </row>
    <row r="4991" spans="5:7" x14ac:dyDescent="0.25">
      <c r="E4991" s="16">
        <v>49.89</v>
      </c>
      <c r="F4991" s="15">
        <f t="shared" si="202"/>
        <v>13.467950999999999</v>
      </c>
      <c r="G4991" s="17">
        <f t="shared" si="203"/>
        <v>2.2183029999999999E-2</v>
      </c>
    </row>
    <row r="4992" spans="5:7" x14ac:dyDescent="0.25">
      <c r="E4992" s="16">
        <v>49.9</v>
      </c>
      <c r="F4992" s="15">
        <f t="shared" si="202"/>
        <v>13.470409999999999</v>
      </c>
      <c r="G4992" s="17">
        <f t="shared" si="203"/>
        <v>2.21773E-2</v>
      </c>
    </row>
    <row r="4993" spans="5:7" x14ac:dyDescent="0.25">
      <c r="E4993" s="16">
        <v>49.91</v>
      </c>
      <c r="F4993" s="15">
        <f t="shared" si="202"/>
        <v>13.472868999999999</v>
      </c>
      <c r="G4993" s="17">
        <f t="shared" si="203"/>
        <v>2.2171570000000002E-2</v>
      </c>
    </row>
    <row r="4994" spans="5:7" x14ac:dyDescent="0.25">
      <c r="E4994" s="16">
        <v>49.92</v>
      </c>
      <c r="F4994" s="15">
        <f t="shared" si="202"/>
        <v>13.475327999999999</v>
      </c>
      <c r="G4994" s="17">
        <f t="shared" si="203"/>
        <v>2.2165839999999999E-2</v>
      </c>
    </row>
    <row r="4995" spans="5:7" x14ac:dyDescent="0.25">
      <c r="E4995" s="16">
        <v>49.93</v>
      </c>
      <c r="F4995" s="15">
        <f t="shared" si="202"/>
        <v>13.477786999999999</v>
      </c>
      <c r="G4995" s="17">
        <f t="shared" si="203"/>
        <v>2.216011E-2</v>
      </c>
    </row>
    <row r="4996" spans="5:7" x14ac:dyDescent="0.25">
      <c r="E4996" s="16">
        <v>49.94</v>
      </c>
      <c r="F4996" s="15">
        <f t="shared" si="202"/>
        <v>13.480245999999999</v>
      </c>
      <c r="G4996" s="17">
        <f t="shared" si="203"/>
        <v>2.2154380000000001E-2</v>
      </c>
    </row>
    <row r="4997" spans="5:7" x14ac:dyDescent="0.25">
      <c r="E4997" s="16">
        <v>49.95</v>
      </c>
      <c r="F4997" s="15">
        <f t="shared" si="202"/>
        <v>13.482704999999999</v>
      </c>
      <c r="G4997" s="17">
        <f t="shared" si="203"/>
        <v>2.2148649999999999E-2</v>
      </c>
    </row>
    <row r="4998" spans="5:7" x14ac:dyDescent="0.25">
      <c r="E4998" s="16">
        <v>49.96</v>
      </c>
      <c r="F4998" s="15">
        <f t="shared" si="202"/>
        <v>13.485163999999999</v>
      </c>
      <c r="G4998" s="17">
        <f t="shared" si="203"/>
        <v>2.214292E-2</v>
      </c>
    </row>
    <row r="4999" spans="5:7" x14ac:dyDescent="0.25">
      <c r="E4999" s="16">
        <v>49.97</v>
      </c>
      <c r="F4999" s="15">
        <f t="shared" si="202"/>
        <v>13.487622999999999</v>
      </c>
      <c r="G4999" s="17">
        <f t="shared" si="203"/>
        <v>2.2137190000000001E-2</v>
      </c>
    </row>
    <row r="5000" spans="5:7" x14ac:dyDescent="0.25">
      <c r="E5000" s="16">
        <v>49.98</v>
      </c>
      <c r="F5000" s="15">
        <f t="shared" si="202"/>
        <v>13.490081999999997</v>
      </c>
      <c r="G5000" s="17">
        <f t="shared" si="203"/>
        <v>2.2131460000000002E-2</v>
      </c>
    </row>
    <row r="5001" spans="5:7" x14ac:dyDescent="0.25">
      <c r="E5001" s="16">
        <v>49.99</v>
      </c>
      <c r="F5001" s="15">
        <f t="shared" si="202"/>
        <v>13.492540999999999</v>
      </c>
      <c r="G5001" s="17">
        <f t="shared" si="203"/>
        <v>2.212573E-2</v>
      </c>
    </row>
    <row r="5002" spans="5:7" x14ac:dyDescent="0.25">
      <c r="E5002" s="18">
        <v>50</v>
      </c>
      <c r="F5002" s="19">
        <f t="shared" si="202"/>
        <v>13.494999999999999</v>
      </c>
      <c r="G5002" s="20">
        <f t="shared" si="203"/>
        <v>2.2120000000000001E-2</v>
      </c>
    </row>
  </sheetData>
  <mergeCells count="2">
    <mergeCell ref="F1:G1"/>
    <mergeCell ref="B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Calculations</vt:lpstr>
      <vt:lpstr>Knudsen pump in series</vt:lpstr>
      <vt:lpstr>Knudsen Pump</vt:lpstr>
      <vt:lpstr>Rarefield Flow Calculator</vt:lpstr>
      <vt:lpstr>Data 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Strathclyde Standard Desktop</dc:creator>
  <cp:lastModifiedBy>Strathclyde Standard Desktop</cp:lastModifiedBy>
  <dcterms:created xsi:type="dcterms:W3CDTF">2013-02-25T10:44:01Z</dcterms:created>
  <dcterms:modified xsi:type="dcterms:W3CDTF">2013-04-17T18:53:37Z</dcterms:modified>
</cp:coreProperties>
</file>